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0" yWindow="150" windowWidth="15255" windowHeight="8685" tabRatio="819"/>
  </bookViews>
  <sheets>
    <sheet name="Úvod" sheetId="13" r:id="rId1"/>
    <sheet name="Cambridge Xpress" sheetId="19" r:id="rId2"/>
    <sheet name="Cambridge Xtreme 9,5°" sheetId="21" r:id="rId3"/>
    <sheet name="Odvětrání" sheetId="12" r:id="rId4"/>
  </sheets>
  <externalReferences>
    <externalReference r:id="rId5"/>
  </externalReferences>
  <definedNames>
    <definedName name="hipndridge">'[1]SG-b N eng'!$K$27</definedName>
    <definedName name="nails">'[1]SG-b N eng'!$T$27</definedName>
    <definedName name="roofcover">'[1]SG-b N eng'!$H$27</definedName>
    <definedName name="shinglestick">'[1]SG-b N eng'!$W$27</definedName>
    <definedName name="startingrow">'[1]SG-b N eng'!$E$27</definedName>
    <definedName name="valley">'[1]SG-b N eng'!$Q$27</definedName>
    <definedName name="vents">'[1]SG-b N eng'!$N$27</definedName>
  </definedNames>
  <calcPr calcId="145621"/>
</workbook>
</file>

<file path=xl/calcChain.xml><?xml version="1.0" encoding="utf-8"?>
<calcChain xmlns="http://schemas.openxmlformats.org/spreadsheetml/2006/main">
  <c r="B29" i="21" l="1"/>
  <c r="F29" i="21" s="1"/>
  <c r="B29" i="19"/>
  <c r="F29" i="19" s="1"/>
  <c r="D2" i="12"/>
  <c r="W27" i="21" l="1"/>
  <c r="O22" i="21" s="1"/>
  <c r="Q22" i="21" s="1"/>
  <c r="T27" i="21"/>
  <c r="Q27" i="21"/>
  <c r="N27" i="21"/>
  <c r="O20" i="21" s="1"/>
  <c r="Q20" i="21" s="1"/>
  <c r="K27" i="21"/>
  <c r="H27" i="21"/>
  <c r="E27" i="21"/>
  <c r="O18" i="21" s="1"/>
  <c r="Q18" i="21" s="1"/>
  <c r="B27" i="21"/>
  <c r="O16" i="21" s="1"/>
  <c r="Q16" i="21" s="1"/>
  <c r="O21" i="21"/>
  <c r="Q21" i="21" s="1"/>
  <c r="O19" i="21"/>
  <c r="Q19" i="21" s="1"/>
  <c r="O17" i="21"/>
  <c r="Q17" i="21" s="1"/>
  <c r="P2" i="12"/>
  <c r="T1" i="12" s="1"/>
  <c r="P3" i="12" s="1"/>
  <c r="S1" i="12"/>
  <c r="D3" i="12" s="1"/>
  <c r="T27" i="19"/>
  <c r="O21" i="19" s="1"/>
  <c r="Q21" i="19" s="1"/>
  <c r="H27" i="19"/>
  <c r="O17" i="19" s="1"/>
  <c r="Q17" i="19" s="1"/>
  <c r="W27" i="19"/>
  <c r="O22" i="19" s="1"/>
  <c r="Q22" i="19" s="1"/>
  <c r="Q27" i="19"/>
  <c r="O19" i="19" s="1"/>
  <c r="Q19" i="19" s="1"/>
  <c r="N27" i="19"/>
  <c r="O20" i="19" s="1"/>
  <c r="Q20" i="19" s="1"/>
  <c r="B11" i="19" s="1"/>
  <c r="K27" i="19"/>
  <c r="E27" i="19"/>
  <c r="B27" i="19"/>
  <c r="O16" i="19" s="1"/>
  <c r="Q16" i="19" s="1"/>
  <c r="H2" i="12"/>
  <c r="H3" i="12" s="1"/>
  <c r="L2" i="12"/>
  <c r="L3" i="12" s="1"/>
  <c r="O18" i="19" l="1"/>
  <c r="Q18" i="19" s="1"/>
  <c r="B11" i="21"/>
</calcChain>
</file>

<file path=xl/sharedStrings.xml><?xml version="1.0" encoding="utf-8"?>
<sst xmlns="http://schemas.openxmlformats.org/spreadsheetml/2006/main" count="165" uniqueCount="100">
  <si>
    <t>(kg)</t>
  </si>
  <si>
    <t>kg</t>
  </si>
  <si>
    <t xml:space="preserve"> ↓  ↓  ↓  Vyplňte červená pole, prosím ↓  ↓  ↓ </t>
  </si>
  <si>
    <r>
      <t xml:space="preserve">Celková plocha 
střechy 
</t>
    </r>
    <r>
      <rPr>
        <sz val="9"/>
        <color indexed="8"/>
        <rFont val="Calibri"/>
        <family val="2"/>
        <charset val="238"/>
      </rPr>
      <t>(m2)</t>
    </r>
  </si>
  <si>
    <r>
      <t xml:space="preserve">Součet okapových 
hran střechy* 
</t>
    </r>
    <r>
      <rPr>
        <sz val="9"/>
        <color indexed="8"/>
        <rFont val="Calibri"/>
        <family val="2"/>
        <charset val="238"/>
      </rPr>
      <t>(bm)</t>
    </r>
  </si>
  <si>
    <r>
      <t xml:space="preserve">Nároží 
a hřeben 
</t>
    </r>
    <r>
      <rPr>
        <sz val="9"/>
        <color indexed="8"/>
        <rFont val="Calibri"/>
        <family val="2"/>
        <charset val="238"/>
      </rPr>
      <t>(bm)</t>
    </r>
  </si>
  <si>
    <r>
      <t xml:space="preserve">Z toho 
pouze hřeben* 
</t>
    </r>
    <r>
      <rPr>
        <sz val="9"/>
        <color indexed="8"/>
        <rFont val="Calibri"/>
        <family val="2"/>
        <charset val="238"/>
      </rPr>
      <t xml:space="preserve">(bm) </t>
    </r>
  </si>
  <si>
    <r>
      <t xml:space="preserve">Úžlabí 
</t>
    </r>
    <r>
      <rPr>
        <sz val="9"/>
        <color indexed="8"/>
        <rFont val="Calibri"/>
        <family val="2"/>
        <charset val="238"/>
      </rPr>
      <t>(bm)</t>
    </r>
  </si>
  <si>
    <r>
      <t xml:space="preserve">* pro výpočet 
</t>
    </r>
    <r>
      <rPr>
        <b/>
        <i/>
        <sz val="8"/>
        <color indexed="8"/>
        <rFont val="Calibri"/>
        <family val="2"/>
        <charset val="238"/>
      </rPr>
      <t>startovací řady</t>
    </r>
  </si>
  <si>
    <r>
      <t xml:space="preserve">* pro výpočet 
</t>
    </r>
    <r>
      <rPr>
        <b/>
        <i/>
        <sz val="8"/>
        <color indexed="8"/>
        <rFont val="Calibri"/>
        <family val="2"/>
        <charset val="238"/>
      </rPr>
      <t>odvětrání</t>
    </r>
  </si>
  <si>
    <r>
      <rPr>
        <b/>
        <sz val="14"/>
        <color indexed="8"/>
        <rFont val="Calibri"/>
        <family val="2"/>
        <charset val="238"/>
      </rPr>
      <t>SPOTŘEBA  MATERIÁLU</t>
    </r>
    <r>
      <rPr>
        <sz val="10"/>
        <color indexed="8"/>
        <rFont val="Calibri"/>
        <family val="2"/>
        <charset val="238"/>
      </rPr>
      <t xml:space="preserve">
</t>
    </r>
    <r>
      <rPr>
        <i/>
        <sz val="9"/>
        <color indexed="8"/>
        <rFont val="Calibri"/>
        <family val="2"/>
        <charset val="238"/>
      </rPr>
      <t xml:space="preserve">Seznam IKO prodejců najdete na </t>
    </r>
    <r>
      <rPr>
        <b/>
        <i/>
        <sz val="9"/>
        <rFont val="Calibri"/>
        <family val="2"/>
        <charset val="238"/>
      </rPr>
      <t>www.iko.cz</t>
    </r>
  </si>
  <si>
    <t>spotř.</t>
  </si>
  <si>
    <t>zaokr.</t>
  </si>
  <si>
    <t>jedn.</t>
  </si>
  <si>
    <t>počet rolí</t>
  </si>
  <si>
    <t>balíků</t>
  </si>
  <si>
    <t>ks/kartuší</t>
  </si>
  <si>
    <t>výpočtová linka, NEUPRAVOVAT !  výpočtová linka, NEUPRAVOVAT !  výpočtová linka, NEUPRAVOVAT !</t>
  </si>
  <si>
    <r>
      <t xml:space="preserve">Podkladový pás
</t>
    </r>
    <r>
      <rPr>
        <b/>
        <sz val="7"/>
        <rFont val="Calibri"/>
        <family val="2"/>
        <charset val="238"/>
      </rPr>
      <t xml:space="preserve">Armourbase Pro
</t>
    </r>
    <r>
      <rPr>
        <sz val="7"/>
        <rFont val="Calibri"/>
        <family val="2"/>
        <charset val="238"/>
      </rPr>
      <t>vč.rezervy 10%</t>
    </r>
  </si>
  <si>
    <r>
      <t xml:space="preserve">Startovací řada
</t>
    </r>
    <r>
      <rPr>
        <b/>
        <sz val="7"/>
        <rFont val="Calibri"/>
        <family val="2"/>
        <charset val="238"/>
      </rPr>
      <t>Superglass 3Tab</t>
    </r>
  </si>
  <si>
    <r>
      <t xml:space="preserve">Hřeben a nároží
</t>
    </r>
    <r>
      <rPr>
        <b/>
        <sz val="7"/>
        <rFont val="Calibri"/>
        <family val="2"/>
        <charset val="238"/>
      </rPr>
      <t>Superglass 3Tab</t>
    </r>
  </si>
  <si>
    <r>
      <t xml:space="preserve">Odvětrání
</t>
    </r>
    <r>
      <rPr>
        <b/>
        <sz val="7"/>
        <rFont val="Calibri"/>
        <family val="2"/>
        <charset val="238"/>
      </rPr>
      <t>Armouvent Multi+</t>
    </r>
  </si>
  <si>
    <r>
      <t xml:space="preserve">Úžlabí
</t>
    </r>
    <r>
      <rPr>
        <b/>
        <sz val="7"/>
        <rFont val="Calibri"/>
        <family val="2"/>
        <charset val="238"/>
      </rPr>
      <t>IKO Armourvalley</t>
    </r>
  </si>
  <si>
    <r>
      <t xml:space="preserve">Tmely
</t>
    </r>
    <r>
      <rPr>
        <b/>
        <sz val="7"/>
        <rFont val="Calibri"/>
        <family val="2"/>
        <charset val="238"/>
      </rPr>
      <t>IKO Shingle Stick</t>
    </r>
  </si>
  <si>
    <t>(role=ks)
30m v roli</t>
  </si>
  <si>
    <t>(balíky)</t>
  </si>
  <si>
    <t>(role=ks)
6m v roli</t>
  </si>
  <si>
    <t>(role, pás=ks)</t>
  </si>
  <si>
    <t>(kartuše=ks)</t>
  </si>
  <si>
    <t>IKO nepřebírá žádnou odpovědnost za správnost údajů.</t>
  </si>
  <si>
    <t>Poznámky:</t>
  </si>
  <si>
    <t>Nabídka odvětrávačů IKO:</t>
  </si>
  <si>
    <t>POZOR: Nedostatečné odvětrání střechy, přečtěte si jak zajistit správné odvětrání střechy v posledním listu"</t>
  </si>
  <si>
    <t>V tomto listu nejsou zmíněny všechny podrobnosti k navrhování, výpočtu a instalaci odvětrání do střechy. Ty je možné získat v Návodech na pokládku na www.iko.cz</t>
  </si>
  <si>
    <t>Obdobně se dá výpočítat nutnost použítí jiných odvětrávačů na základě znalosti prostoru odvětrání daného odvětrávače.</t>
  </si>
  <si>
    <r>
      <t>Počet odvětrávačů IKO Armourvent Special: 2000 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/30 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(Armourvent Special) = 67 ks IKO Armourvent Special</t>
    </r>
  </si>
  <si>
    <r>
      <t>Počet metrů odvětrání v hřebeni: 2000 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/275 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(Armourvent Multi) = 7,30 bm IKO Armourvent Multi</t>
    </r>
  </si>
  <si>
    <r>
      <t>50% nasávání vzduchu u okapů = 2000cm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(zajištěno např. šířkou kontralatě) a 50% vysávání vzduchu u hřebene = 2000cm</t>
    </r>
    <r>
      <rPr>
        <vertAlign val="superscript"/>
        <sz val="11"/>
        <color indexed="8"/>
        <rFont val="Calibri"/>
        <family val="2"/>
        <charset val="238"/>
      </rPr>
      <t>2</t>
    </r>
  </si>
  <si>
    <r>
      <t>Celkový požadovaný otvor odvětrání: 120/300=0,4000m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= 4000cm</t>
    </r>
    <r>
      <rPr>
        <vertAlign val="superscript"/>
        <sz val="11"/>
        <color indexed="8"/>
        <rFont val="Calibri"/>
        <family val="2"/>
        <charset val="238"/>
      </rPr>
      <t>2</t>
    </r>
  </si>
  <si>
    <r>
      <t>Plocha střechy 120m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, Sklon střechy 35°, prostor odvětrání Iko Armourvent Multi 275cm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/bm</t>
    </r>
  </si>
  <si>
    <t>Příklad výpočtu odvětrání ventilace střechy s IKO Armourvent Multi/ Multi Plus:</t>
  </si>
  <si>
    <r>
      <t>Pravidlo 1/300 (resp. 1/600) znamená, že na 300m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(resp. 600m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) zateplené plochy střechy musí být zajištěn 1m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odvětrání střechy. 50% prostoru odvětrání musí být dole u okapové hrany a slouží jako nasávání vzduchu, 50% musí být umístěno co nejvýše hřebeni a slouží jako odvod/vysávání vzduchu.</t>
    </r>
  </si>
  <si>
    <t>Ventilace (nasávání, průběh a vysávání vzduchu) šindelových střech je jednou z nejdůležitějších podmínek pro správnou funkčnost střechy. Odvětrání/ventilace je požadována v Návodech na pokládku i v českých normách. Odvětrání je nedílnou součástí a podmínkou pro platnost záruk IKO</t>
  </si>
  <si>
    <r>
      <t xml:space="preserve">IKO používá pro výpočet odvětrání </t>
    </r>
    <r>
      <rPr>
        <b/>
        <sz val="11"/>
        <color indexed="8"/>
        <rFont val="Calibri"/>
        <family val="2"/>
        <charset val="238"/>
      </rPr>
      <t>pravidlo 1/300</t>
    </r>
    <r>
      <rPr>
        <sz val="11"/>
        <color theme="1"/>
        <rFont val="Calibri"/>
        <family val="2"/>
        <charset val="238"/>
        <scheme val="minor"/>
      </rPr>
      <t xml:space="preserve"> pro střechy se sklonem 15°-40°, resp. 1/600 pro střechy se sklonem 41°-85°.</t>
    </r>
  </si>
  <si>
    <t>Odvětrání - ventilace šindelových střech IKO.</t>
  </si>
  <si>
    <t>Každá střecha musí mít zajištěno nasávání vzduchu do střešního pláště u okapových hran, odvětranou mezeru pod záklopem a zajištěno vysávání/odsávání vzduchu co nejvýše v hřebeni střechy.</t>
  </si>
  <si>
    <t>Armourvent Multi/Multi Plus počet ventil. jednotek (ks)</t>
  </si>
  <si>
    <t>Armourvent Standard 
počet ventil.jednotek (ks)</t>
  </si>
  <si>
    <t>Armourvent Special 
počet ventil.jednotek (ks)</t>
  </si>
  <si>
    <t>ks</t>
  </si>
  <si>
    <t>Výpočet střešní ventilace</t>
  </si>
  <si>
    <r>
      <rPr>
        <b/>
        <sz val="8"/>
        <color indexed="8"/>
        <rFont val="Calibri"/>
        <family val="2"/>
        <charset val="238"/>
      </rPr>
      <t>IKO Hřebíky</t>
    </r>
    <r>
      <rPr>
        <sz val="8"/>
        <color indexed="8"/>
        <rFont val="Calibri"/>
        <family val="2"/>
        <charset val="238"/>
      </rPr>
      <t xml:space="preserve"> - galvanizované hřebíky s konickým vroubkováním zabraňující vylézání hřebíků z OSB desek. Baleno ve kbelíku po 5kg. Dostupné délky 20, 25, 30, 35 mm.</t>
    </r>
  </si>
  <si>
    <r>
      <rPr>
        <b/>
        <sz val="8"/>
        <rFont val="Calibri"/>
        <family val="2"/>
        <charset val="238"/>
      </rPr>
      <t xml:space="preserve">IKO Shingle Stick (IKO Plastal Stick) </t>
    </r>
    <r>
      <rPr>
        <sz val="8"/>
        <rFont val="Calibri"/>
        <family val="2"/>
        <charset val="238"/>
      </rPr>
      <t>- asfaltové tmely pro podlepení šindelů u hřebene, na závětrných a okapových lištách a všech ostatních částech střechy. Bez ředidel a rozpouštědel.</t>
    </r>
  </si>
  <si>
    <r>
      <rPr>
        <b/>
        <sz val="8"/>
        <color indexed="8"/>
        <rFont val="Calibri"/>
        <family val="2"/>
        <charset val="238"/>
      </rPr>
      <t>IKO Armourvalley</t>
    </r>
    <r>
      <rPr>
        <sz val="8"/>
        <color indexed="8"/>
        <rFont val="Calibri"/>
        <family val="2"/>
        <charset val="238"/>
      </rPr>
      <t xml:space="preserve"> - APP modifikovaný asfaltový pás vyrobený v barvách šindelů se používá na vykrytí úžlabí nebo pokrytí částí střechy s nízkým sklonem. V roli 7,5 x 1 m, vykryje délku úžlabí o délce 7 m s překryvem 0,5 m. Hmotnost role 36 kg. Tloušťka pásu 4 mm.</t>
    </r>
  </si>
  <si>
    <t xml:space="preserve">* Tyto výpočty slouží k odhadu spotřebovaného materiálu. Skutečná spotřeba materiálu se může lišit dle složitosti střechy a pracnosti, případně lokálních podmínek na střeše. </t>
  </si>
  <si>
    <t>* Spotřeba odvětrávačů je pouze odhadem. Přesný počet odvětrávačů je nutné stanovit dle tvaru a plochy střechy a je nutné využít pravidlo 1/300. Více o výpočtech odvětrání na stránkách www.iko.cz v sekci Ke stažení.</t>
  </si>
  <si>
    <t>*U sklonu střechy nad 60° je nutné použít o cca. 60% hřebíků více a je nutné každý šindel dodatečně podlepit asfaltovým tmelem Shingle Stick. Více v Návodech na pokládku.</t>
  </si>
  <si>
    <t>Cambridge Xpress</t>
  </si>
  <si>
    <t>Vyberte typ šindele:</t>
  </si>
  <si>
    <t>3. Program Vám nabídne Nákupní seznam položek v příslušném množství (již zaokrouhleno na celá balení).</t>
  </si>
  <si>
    <t xml:space="preserve">Poznámky: </t>
  </si>
  <si>
    <t>Návod k použití:</t>
  </si>
  <si>
    <t>IKO nepřebírá odpovědnost za správnost údajů</t>
  </si>
  <si>
    <t>IKO Výpočtový program spotřeby šindelů a příslušenství</t>
  </si>
  <si>
    <t>Název materiálu</t>
  </si>
  <si>
    <r>
      <rPr>
        <b/>
        <sz val="11"/>
        <color indexed="8"/>
        <rFont val="Calibri"/>
        <family val="2"/>
        <charset val="238"/>
      </rPr>
      <t>IKO Armourvalley</t>
    </r>
    <r>
      <rPr>
        <sz val="11"/>
        <color theme="1"/>
        <rFont val="Calibri"/>
        <family val="2"/>
        <charset val="238"/>
        <scheme val="minor"/>
      </rPr>
      <t xml:space="preserve"> (pokrytí úžlabí, role=7,5m)</t>
    </r>
  </si>
  <si>
    <t>↓ Popis použitých výrobků</t>
  </si>
  <si>
    <t>Plocha střechy</t>
  </si>
  <si>
    <r>
      <rPr>
        <b/>
        <sz val="11"/>
        <color indexed="8"/>
        <rFont val="Calibri"/>
        <family val="2"/>
        <charset val="238"/>
      </rPr>
      <t>IKO hřebíky</t>
    </r>
    <r>
      <rPr>
        <sz val="11"/>
        <color theme="1"/>
        <rFont val="Calibri"/>
        <family val="2"/>
        <charset val="238"/>
        <scheme val="minor"/>
      </rPr>
      <t xml:space="preserve"> 30mm</t>
    </r>
  </si>
  <si>
    <r>
      <rPr>
        <b/>
        <sz val="11"/>
        <color indexed="8"/>
        <rFont val="Calibri"/>
        <family val="2"/>
        <charset val="238"/>
      </rPr>
      <t>Cambridge Xpress šindel</t>
    </r>
    <r>
      <rPr>
        <sz val="11"/>
        <color theme="1"/>
        <rFont val="Calibri"/>
        <family val="2"/>
        <charset val="238"/>
        <scheme val="minor"/>
      </rPr>
      <t xml:space="preserve"> (střecha, 3,1m2)</t>
    </r>
  </si>
  <si>
    <r>
      <rPr>
        <b/>
        <sz val="11"/>
        <color indexed="8"/>
        <rFont val="Calibri"/>
        <family val="2"/>
        <charset val="238"/>
      </rPr>
      <t>Superglass 3Tab šindel</t>
    </r>
    <r>
      <rPr>
        <sz val="11"/>
        <color theme="1"/>
        <rFont val="Calibri"/>
        <family val="2"/>
        <charset val="238"/>
        <scheme val="minor"/>
      </rPr>
      <t xml:space="preserve"> (start.řada,hřeben, nároží)</t>
    </r>
  </si>
  <si>
    <t xml:space="preserve">   2. Do červených povinných polí vyplňte - celkovou výměru střechy, součet okapových hran, hřebeny a nároží, jen hřebenovou délku, úžlabní vzdálenost (součty).  </t>
  </si>
  <si>
    <r>
      <t xml:space="preserve">Šindel IKO
</t>
    </r>
    <r>
      <rPr>
        <b/>
        <sz val="7"/>
        <rFont val="Calibri"/>
        <family val="2"/>
        <charset val="238"/>
      </rPr>
      <t xml:space="preserve">Cambridge Xpress
</t>
    </r>
    <r>
      <rPr>
        <sz val="7"/>
        <rFont val="Calibri"/>
        <family val="2"/>
        <charset val="238"/>
      </rPr>
      <t>vč.rezervy 10%</t>
    </r>
  </si>
  <si>
    <r>
      <t xml:space="preserve">Hřebíky
</t>
    </r>
    <r>
      <rPr>
        <b/>
        <sz val="7"/>
        <rFont val="Calibri"/>
        <family val="2"/>
        <charset val="238"/>
      </rPr>
      <t>IKO 30mm</t>
    </r>
  </si>
  <si>
    <t>bm</t>
  </si>
  <si>
    <t>nebo</t>
  </si>
  <si>
    <t>Armourvent Ridge/Ridge Plus počet ventil. jednotek (ks)</t>
  </si>
  <si>
    <t>Cambridge Xtreme 9,5°</t>
  </si>
  <si>
    <r>
      <rPr>
        <b/>
        <sz val="8"/>
        <color indexed="8"/>
        <rFont val="Calibri"/>
        <family val="2"/>
        <charset val="238"/>
      </rPr>
      <t>IKO Superglass 3-Tab</t>
    </r>
    <r>
      <rPr>
        <sz val="8"/>
        <color indexed="8"/>
        <rFont val="Calibri"/>
        <family val="2"/>
        <charset val="238"/>
      </rPr>
      <t xml:space="preserve"> - použijte jako hřebenový nebo nárožní šindel pouhým vyříznutím ze šindele. Viz přiložený obrázek.</t>
    </r>
  </si>
  <si>
    <t>*U sklonu střechy nad 60° je nutné použít o cca. 60% hřebíků více. Více v Návodech na pokládku.</t>
  </si>
  <si>
    <t xml:space="preserve">Tyto výpočty jsou odhadem spotřebovaného materiálu. Skutečná spotřeba se může lišit v závislosti na složitosti střechy a místních podmínkách. </t>
  </si>
  <si>
    <r>
      <rPr>
        <b/>
        <sz val="11"/>
        <color indexed="8"/>
        <rFont val="Calibri"/>
        <family val="2"/>
        <charset val="238"/>
      </rPr>
      <t>Armourbase PRO/PLUS</t>
    </r>
    <r>
      <rPr>
        <sz val="11"/>
        <color theme="1"/>
        <rFont val="Calibri"/>
        <family val="2"/>
        <charset val="238"/>
        <scheme val="minor"/>
      </rPr>
      <t xml:space="preserve"> (podkladní pás, role=30bm)</t>
    </r>
  </si>
  <si>
    <r>
      <rPr>
        <b/>
        <sz val="11"/>
        <color indexed="8"/>
        <rFont val="Calibri"/>
        <family val="2"/>
        <charset val="238"/>
      </rPr>
      <t>IKO Armourvent Multi PLUS</t>
    </r>
    <r>
      <rPr>
        <sz val="11"/>
        <color theme="1"/>
        <rFont val="Calibri"/>
        <family val="2"/>
        <charset val="238"/>
        <scheme val="minor"/>
      </rPr>
      <t xml:space="preserve"> (odv. hřebene, 6bm)</t>
    </r>
  </si>
  <si>
    <r>
      <rPr>
        <b/>
        <sz val="8"/>
        <rFont val="Calibri"/>
        <family val="2"/>
        <charset val="238"/>
      </rPr>
      <t>IKO Armourvent Multi PLUS</t>
    </r>
    <r>
      <rPr>
        <sz val="8"/>
        <rFont val="Calibri"/>
        <family val="2"/>
        <charset val="238"/>
      </rPr>
      <t xml:space="preserve"> - hřebenový odvětrávací pás zajišťující největší prostor odvětrání. Rozměry pásu 600 x 28,5 cm, bm odvětrá 275 cm2. Dodáváno včetně hřebíků.</t>
    </r>
  </si>
  <si>
    <r>
      <rPr>
        <b/>
        <sz val="11"/>
        <color indexed="8"/>
        <rFont val="Calibri"/>
        <family val="2"/>
        <charset val="238"/>
      </rPr>
      <t>Cambridge Xtreme 9,5° šindel</t>
    </r>
    <r>
      <rPr>
        <sz val="11"/>
        <color theme="1"/>
        <rFont val="Calibri"/>
        <family val="2"/>
        <charset val="238"/>
        <scheme val="minor"/>
      </rPr>
      <t xml:space="preserve"> (střecha, 3,1m2)</t>
    </r>
  </si>
  <si>
    <r>
      <rPr>
        <u/>
        <sz val="11"/>
        <color theme="1"/>
        <rFont val="Calibri"/>
        <family val="2"/>
        <charset val="238"/>
        <scheme val="minor"/>
      </rPr>
      <t>Výpočet ventilace stejné střechy v případě použití odvětrávačů IKO Armourvent Special</t>
    </r>
    <r>
      <rPr>
        <sz val="11"/>
        <color theme="1"/>
        <rFont val="Calibri"/>
        <family val="2"/>
        <charset val="238"/>
        <scheme val="minor"/>
      </rPr>
      <t xml:space="preserve"> s prostorem odvětrání 30 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/ks</t>
    </r>
  </si>
  <si>
    <t>Pokud ve výpočtu spotřeby materiálu pro vaši střechu vyskočilo hlášení o nedostatečné odvětrání, je potřeba navrhnout odvětrání dle pravidel uvedených výše. Příklady možností: zdvojit odvětrání IKO Armourvent Multi do hřebene, dodat odvětrání do nároží střechy, dodat odvětrání do valeb či polovaleb, apod.</t>
  </si>
  <si>
    <t xml:space="preserve">1. Vyberte typ šindele na příslušném listu anebo proklikněte název na seznamu v tabulce níže. </t>
  </si>
  <si>
    <t xml:space="preserve">15° - 85° </t>
  </si>
  <si>
    <t xml:space="preserve">9,5° - 90° </t>
  </si>
  <si>
    <t>Sklon:</t>
  </si>
  <si>
    <r>
      <rPr>
        <b/>
        <sz val="11"/>
        <color rgb="FFFF0000"/>
        <rFont val="Calibri"/>
        <family val="2"/>
        <charset val="238"/>
      </rPr>
      <t xml:space="preserve">DŮLEŽITÉ! </t>
    </r>
    <r>
      <rPr>
        <sz val="11"/>
        <rFont val="Calibri"/>
        <family val="2"/>
        <charset val="238"/>
      </rPr>
      <t xml:space="preserve">
Informace o odvětrání střech</t>
    </r>
  </si>
  <si>
    <t>balíky/ů</t>
  </si>
  <si>
    <r>
      <t xml:space="preserve">IKO Armourbase PRO/PLUS </t>
    </r>
    <r>
      <rPr>
        <sz val="8"/>
        <color indexed="8"/>
        <rFont val="Calibri"/>
        <family val="2"/>
        <charset val="238"/>
      </rPr>
      <t>- podkladní pás pod šindele. Při sklonech střech 15°- 20° nutno použít Armourbase PLUS s přelepenými přesahy 10 cm. Pro sklony střech 21° a více použijte Armourbase PRO s přesahy 10 cm. Hmotnost role 8,1 kg, v roli 30 x 1 m. Tloušťka pásu 0,5 mm. Přichycení hřebíky do záklopu každých 40 cm.</t>
    </r>
  </si>
  <si>
    <t>* U sklonu střechy mezi 15°- 20° je potřeba použít samolepicí (v přesazích) podkladní pás IKO Armourbase PLUS. Více v Návodech na pokládku.</t>
  </si>
  <si>
    <t>* U sklonu střechy mezi 9,5°- 20° je potřeba použít samolepicí (v přesazích) podkladní pás IKO Armourbase PLUS. Více v Návodech na pokládku.</t>
  </si>
  <si>
    <r>
      <rPr>
        <b/>
        <sz val="8"/>
        <color indexed="8"/>
        <rFont val="Calibri"/>
        <family val="2"/>
        <charset val="238"/>
      </rPr>
      <t>IKO Cambridge Xtreme 9,5°</t>
    </r>
    <r>
      <rPr>
        <sz val="8"/>
        <color indexed="8"/>
        <rFont val="Calibri"/>
        <family val="2"/>
        <charset val="238"/>
      </rPr>
      <t xml:space="preserve"> - celoplošně lepivý laminovaný dvouvrstvý šindel v provedení 7 barev. V balíku 3,1 m2. Hmotnost m2 na střeše je 11,6 kg. Vhodné na sklony střech 9,5° - 90°. Platinová systémová záruka 15 let/produktová záruka 30 let. Více o šindeli IKO Cambridge Xtreme 9,5° a zárukách na www.iko.cz.</t>
    </r>
  </si>
  <si>
    <r>
      <rPr>
        <b/>
        <sz val="8"/>
        <color indexed="8"/>
        <rFont val="Calibri"/>
        <family val="2"/>
        <charset val="238"/>
      </rPr>
      <t>IKO Armourbase PLUS/PRO</t>
    </r>
    <r>
      <rPr>
        <sz val="8"/>
        <color indexed="8"/>
        <rFont val="Calibri"/>
        <family val="2"/>
        <charset val="238"/>
      </rPr>
      <t xml:space="preserve"> - podkladní pás pod šindele. Při sklonech střech 9,5°- 20° nutno instalovat Armourbase PLUS. Pro sklony střech 21° a více Armourbase PRO s přesahy 10 cm. Hmotnost role 8,1 kg, v roli 30 x 1 m. Tloušťka pásu 0,5 mm. Přichycení hřebíky do záklopu každých 40 cm.</t>
    </r>
  </si>
  <si>
    <t>IKO Shingle/Plastal Stick (lepicí tmel, 310ml)</t>
  </si>
  <si>
    <r>
      <rPr>
        <b/>
        <sz val="8"/>
        <color indexed="8"/>
        <rFont val="Calibri"/>
        <family val="2"/>
        <charset val="238"/>
      </rPr>
      <t>IKO Cambridge Xpress</t>
    </r>
    <r>
      <rPr>
        <sz val="8"/>
        <color indexed="8"/>
        <rFont val="Calibri"/>
        <family val="2"/>
        <charset val="238"/>
      </rPr>
      <t xml:space="preserve"> - laminovaný dvouvrstvý šindel v provedení 8 barev. V balíku 3,1 m2. Hmotnost m2 na střeše je 11,4 kg. Vhodné na sklony střech 15° - 85°. Platinová systémová záruka 15 let/produktová záruka 25 let. Více o šindeli IKO Cambridge Xpress a zárukách na www.iko.cz.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</si>
</sst>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2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4"/>
      <color indexed="10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9"/>
      <color indexed="8"/>
      <name val="Calibri"/>
      <family val="2"/>
      <charset val="238"/>
    </font>
    <font>
      <sz val="9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i/>
      <sz val="8"/>
      <color indexed="8"/>
      <name val="Calibri"/>
      <family val="2"/>
      <charset val="238"/>
    </font>
    <font>
      <b/>
      <i/>
      <sz val="8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i/>
      <sz val="9"/>
      <color indexed="8"/>
      <name val="Calibri"/>
      <family val="2"/>
      <charset val="238"/>
    </font>
    <font>
      <b/>
      <i/>
      <sz val="9"/>
      <name val="Calibri"/>
      <family val="2"/>
      <charset val="238"/>
    </font>
    <font>
      <i/>
      <sz val="9"/>
      <color indexed="22"/>
      <name val="Calibri"/>
      <family val="2"/>
      <charset val="238"/>
    </font>
    <font>
      <b/>
      <i/>
      <sz val="9"/>
      <color indexed="8"/>
      <name val="Calibri"/>
      <family val="2"/>
      <charset val="238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b/>
      <sz val="10"/>
      <name val="Calibri"/>
      <family val="2"/>
      <charset val="238"/>
    </font>
    <font>
      <sz val="9"/>
      <name val="Calibri"/>
      <family val="2"/>
      <charset val="238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sz val="11"/>
      <name val="Calibri"/>
      <family val="2"/>
      <charset val="238"/>
    </font>
    <font>
      <i/>
      <u/>
      <sz val="9"/>
      <name val="Calibri"/>
      <family val="2"/>
      <charset val="238"/>
    </font>
    <font>
      <i/>
      <sz val="8"/>
      <name val="Calibri"/>
      <family val="2"/>
      <charset val="238"/>
    </font>
    <font>
      <b/>
      <sz val="14"/>
      <color indexed="8"/>
      <name val="Calibri"/>
      <family val="2"/>
      <charset val="238"/>
    </font>
    <font>
      <vertAlign val="superscript"/>
      <sz val="11"/>
      <color indexed="8"/>
      <name val="Calibri"/>
      <family val="2"/>
      <charset val="238"/>
    </font>
    <font>
      <u/>
      <sz val="11"/>
      <color indexed="12"/>
      <name val="Calibri"/>
      <family val="2"/>
      <charset val="238"/>
    </font>
    <font>
      <sz val="11"/>
      <color indexed="22"/>
      <name val="Calibri"/>
      <family val="2"/>
      <charset val="238"/>
    </font>
    <font>
      <sz val="11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color indexed="10"/>
      <name val="Calibri"/>
      <family val="2"/>
      <charset val="238"/>
    </font>
    <font>
      <b/>
      <u/>
      <sz val="12"/>
      <color indexed="8"/>
      <name val="Calibri"/>
      <family val="2"/>
      <charset val="238"/>
    </font>
    <font>
      <u/>
      <sz val="11"/>
      <color theme="1"/>
      <name val="Calibri"/>
      <family val="2"/>
      <charset val="238"/>
      <scheme val="minor"/>
    </font>
    <font>
      <u/>
      <sz val="11"/>
      <color theme="0"/>
      <name val="Calibri"/>
      <family val="2"/>
      <charset val="238"/>
    </font>
    <font>
      <sz val="18"/>
      <color indexed="9"/>
      <name val="Calibri"/>
      <family val="2"/>
      <charset val="238"/>
    </font>
    <font>
      <sz val="18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4"/>
      <name val="Calibri"/>
      <family val="2"/>
      <charset val="238"/>
    </font>
    <font>
      <b/>
      <sz val="13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1" fillId="0" borderId="0" applyNumberFormat="0" applyFill="0" applyBorder="0" applyAlignment="0" applyProtection="0">
      <alignment vertical="top"/>
      <protection locked="0"/>
    </xf>
  </cellStyleXfs>
  <cellXfs count="127">
    <xf numFmtId="0" fontId="0" fillId="0" borderId="0" xfId="0"/>
    <xf numFmtId="0" fontId="0" fillId="2" borderId="0" xfId="0" applyFill="1"/>
    <xf numFmtId="0" fontId="0" fillId="3" borderId="0" xfId="0" applyFill="1"/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4" borderId="0" xfId="0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22" fillId="4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0" fontId="23" fillId="5" borderId="0" xfId="0" applyFont="1" applyFill="1" applyAlignment="1">
      <alignment vertical="center" wrapText="1"/>
    </xf>
    <xf numFmtId="0" fontId="24" fillId="0" borderId="0" xfId="0" applyFont="1" applyAlignment="1">
      <alignment vertical="top" wrapText="1"/>
    </xf>
    <xf numFmtId="0" fontId="24" fillId="4" borderId="0" xfId="0" applyFont="1" applyFill="1" applyAlignment="1">
      <alignment vertical="top" wrapText="1"/>
    </xf>
    <xf numFmtId="0" fontId="23" fillId="4" borderId="0" xfId="0" applyFont="1" applyFill="1" applyAlignment="1">
      <alignment vertical="center" wrapText="1"/>
    </xf>
    <xf numFmtId="0" fontId="9" fillId="0" borderId="0" xfId="0" applyFont="1" applyAlignment="1">
      <alignment vertical="top" wrapText="1"/>
    </xf>
    <xf numFmtId="0" fontId="9" fillId="4" borderId="0" xfId="0" applyFont="1" applyFill="1" applyAlignment="1">
      <alignment vertical="top" wrapText="1"/>
    </xf>
    <xf numFmtId="0" fontId="3" fillId="0" borderId="0" xfId="0" applyFont="1"/>
    <xf numFmtId="0" fontId="0" fillId="0" borderId="0" xfId="0" applyFill="1"/>
    <xf numFmtId="0" fontId="0" fillId="0" borderId="0" xfId="0" applyFill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5" fillId="0" borderId="0" xfId="0" applyFont="1" applyFill="1"/>
    <xf numFmtId="0" fontId="29" fillId="2" borderId="0" xfId="0" applyFont="1" applyFill="1"/>
    <xf numFmtId="0" fontId="3" fillId="2" borderId="0" xfId="0" applyFont="1" applyFill="1"/>
    <xf numFmtId="0" fontId="1" fillId="2" borderId="0" xfId="0" applyFont="1" applyFill="1"/>
    <xf numFmtId="0" fontId="11" fillId="4" borderId="0" xfId="0" applyFont="1" applyFill="1" applyAlignment="1">
      <alignment vertical="center" wrapText="1"/>
    </xf>
    <xf numFmtId="0" fontId="2" fillId="0" borderId="0" xfId="0" applyFont="1" applyFill="1"/>
    <xf numFmtId="0" fontId="37" fillId="0" borderId="0" xfId="0" applyFont="1"/>
    <xf numFmtId="0" fontId="6" fillId="13" borderId="0" xfId="0" applyFont="1" applyFill="1" applyAlignment="1">
      <alignment horizontal="center"/>
    </xf>
    <xf numFmtId="0" fontId="39" fillId="13" borderId="0" xfId="1" applyFont="1" applyFill="1" applyBorder="1" applyAlignment="1" applyProtection="1">
      <alignment horizontal="center" vertical="center"/>
    </xf>
    <xf numFmtId="0" fontId="33" fillId="13" borderId="0" xfId="1" applyFont="1" applyFill="1" applyBorder="1" applyAlignment="1" applyProtection="1">
      <alignment horizontal="center" vertical="center" wrapText="1"/>
    </xf>
    <xf numFmtId="0" fontId="34" fillId="13" borderId="0" xfId="1" applyFont="1" applyFill="1" applyBorder="1" applyAlignment="1" applyProtection="1">
      <alignment horizontal="center" vertical="center"/>
    </xf>
    <xf numFmtId="0" fontId="42" fillId="13" borderId="0" xfId="1" applyFont="1" applyFill="1" applyBorder="1" applyAlignment="1" applyProtection="1">
      <alignment horizontal="center" vertical="center"/>
    </xf>
    <xf numFmtId="0" fontId="26" fillId="13" borderId="0" xfId="1" applyFont="1" applyFill="1" applyBorder="1" applyAlignment="1" applyProtection="1">
      <alignment horizontal="center" vertical="center"/>
    </xf>
    <xf numFmtId="0" fontId="43" fillId="13" borderId="0" xfId="1" applyFont="1" applyFill="1" applyBorder="1" applyAlignment="1" applyProtection="1">
      <alignment horizontal="center" vertical="center"/>
    </xf>
    <xf numFmtId="0" fontId="45" fillId="13" borderId="0" xfId="0" applyFont="1" applyFill="1" applyAlignment="1">
      <alignment horizontal="center"/>
    </xf>
    <xf numFmtId="0" fontId="0" fillId="13" borderId="0" xfId="0" applyFill="1"/>
    <xf numFmtId="0" fontId="0" fillId="2" borderId="0" xfId="0" applyFill="1" applyAlignment="1">
      <alignment vertical="center"/>
    </xf>
    <xf numFmtId="0" fontId="0" fillId="2" borderId="0" xfId="0" applyFont="1" applyFill="1" applyAlignment="1">
      <alignment vertical="center"/>
    </xf>
    <xf numFmtId="0" fontId="6" fillId="13" borderId="0" xfId="0" applyFont="1" applyFill="1" applyAlignment="1">
      <alignment horizontal="center"/>
    </xf>
    <xf numFmtId="0" fontId="0" fillId="2" borderId="0" xfId="0" applyFill="1" applyAlignment="1">
      <alignment horizontal="left" vertical="center" indent="1"/>
    </xf>
    <xf numFmtId="0" fontId="29" fillId="7" borderId="0" xfId="0" applyFont="1" applyFill="1" applyAlignment="1">
      <alignment horizontal="center" vertical="center" wrapText="1"/>
    </xf>
    <xf numFmtId="0" fontId="29" fillId="7" borderId="0" xfId="0" applyFont="1" applyFill="1" applyAlignment="1">
      <alignment horizontal="center" vertical="center"/>
    </xf>
    <xf numFmtId="0" fontId="0" fillId="0" borderId="0" xfId="0" applyAlignment="1"/>
    <xf numFmtId="0" fontId="0" fillId="2" borderId="0" xfId="0" applyFill="1" applyAlignment="1">
      <alignment horizontal="left" vertical="center"/>
    </xf>
    <xf numFmtId="0" fontId="33" fillId="7" borderId="23" xfId="1" applyFont="1" applyFill="1" applyBorder="1" applyAlignment="1" applyProtection="1">
      <alignment horizontal="center" vertical="center" wrapText="1"/>
    </xf>
    <xf numFmtId="0" fontId="33" fillId="7" borderId="0" xfId="1" applyFont="1" applyFill="1" applyBorder="1" applyAlignment="1" applyProtection="1">
      <alignment horizontal="center" vertical="center" wrapText="1"/>
    </xf>
    <xf numFmtId="0" fontId="33" fillId="7" borderId="24" xfId="1" applyFont="1" applyFill="1" applyBorder="1" applyAlignment="1" applyProtection="1">
      <alignment horizontal="center" vertical="center" wrapText="1"/>
    </xf>
    <xf numFmtId="0" fontId="33" fillId="7" borderId="25" xfId="1" applyFont="1" applyFill="1" applyBorder="1" applyAlignment="1" applyProtection="1">
      <alignment horizontal="center" vertical="center" wrapText="1"/>
    </xf>
    <xf numFmtId="0" fontId="33" fillId="7" borderId="26" xfId="1" applyFont="1" applyFill="1" applyBorder="1" applyAlignment="1" applyProtection="1">
      <alignment horizontal="center" vertical="center" wrapText="1"/>
    </xf>
    <xf numFmtId="0" fontId="33" fillId="7" borderId="27" xfId="1" applyFont="1" applyFill="1" applyBorder="1" applyAlignment="1" applyProtection="1">
      <alignment horizontal="center" vertical="center" wrapText="1"/>
    </xf>
    <xf numFmtId="0" fontId="0" fillId="2" borderId="0" xfId="0" applyNumberFormat="1" applyFill="1" applyAlignment="1">
      <alignment horizontal="left" vertical="center" wrapText="1" indent="1"/>
    </xf>
    <xf numFmtId="0" fontId="24" fillId="0" borderId="0" xfId="0" applyFont="1" applyAlignment="1">
      <alignment horizontal="center" vertical="top" wrapText="1"/>
    </xf>
    <xf numFmtId="0" fontId="8" fillId="5" borderId="0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left" vertical="center" wrapText="1" indent="1"/>
    </xf>
    <xf numFmtId="0" fontId="27" fillId="0" borderId="0" xfId="0" applyFont="1" applyAlignment="1">
      <alignment horizontal="left" vertical="center" wrapText="1" indent="1"/>
    </xf>
    <xf numFmtId="0" fontId="20" fillId="4" borderId="0" xfId="0" applyFont="1" applyFill="1" applyAlignment="1">
      <alignment horizontal="left" vertical="center" wrapText="1" indent="1"/>
    </xf>
    <xf numFmtId="0" fontId="28" fillId="0" borderId="0" xfId="0" applyFont="1" applyAlignment="1">
      <alignment horizontal="left" vertical="center" wrapText="1" indent="1"/>
    </xf>
    <xf numFmtId="0" fontId="11" fillId="4" borderId="0" xfId="0" applyFont="1" applyFill="1" applyAlignment="1">
      <alignment horizontal="left" vertical="center" wrapText="1" indent="1"/>
    </xf>
    <xf numFmtId="0" fontId="21" fillId="0" borderId="0" xfId="0" applyFont="1" applyAlignment="1">
      <alignment horizontal="left" vertical="center" wrapText="1" indent="1"/>
    </xf>
    <xf numFmtId="0" fontId="24" fillId="0" borderId="0" xfId="0" applyFont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26" fillId="5" borderId="4" xfId="0" applyFont="1" applyFill="1" applyBorder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2" fontId="32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0" fillId="5" borderId="0" xfId="0" applyFont="1" applyFill="1" applyAlignment="1">
      <alignment horizontal="left" vertical="center" indent="1"/>
    </xf>
    <xf numFmtId="0" fontId="0" fillId="5" borderId="0" xfId="0" applyFont="1" applyFill="1" applyAlignment="1">
      <alignment horizontal="left" vertical="center" indent="2"/>
    </xf>
    <xf numFmtId="0" fontId="0" fillId="5" borderId="0" xfId="0" applyFill="1" applyAlignment="1">
      <alignment horizontal="left" vertical="center" indent="2"/>
    </xf>
    <xf numFmtId="0" fontId="13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/>
    </xf>
    <xf numFmtId="0" fontId="10" fillId="10" borderId="4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11" fillId="4" borderId="0" xfId="0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44" fillId="9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 vertical="top"/>
    </xf>
    <xf numFmtId="0" fontId="31" fillId="7" borderId="0" xfId="1" applyFill="1" applyBorder="1" applyAlignment="1" applyProtection="1">
      <alignment horizontal="center" vertical="center"/>
    </xf>
    <xf numFmtId="0" fontId="15" fillId="9" borderId="0" xfId="0" applyFont="1" applyFill="1" applyAlignment="1">
      <alignment horizontal="center" vertical="center" wrapText="1"/>
    </xf>
    <xf numFmtId="0" fontId="15" fillId="9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 wrapText="1"/>
    </xf>
    <xf numFmtId="0" fontId="1" fillId="5" borderId="0" xfId="0" applyFont="1" applyFill="1" applyAlignment="1">
      <alignment horizontal="left" vertical="center" indent="2"/>
    </xf>
    <xf numFmtId="0" fontId="11" fillId="4" borderId="0" xfId="0" applyFont="1" applyFill="1" applyAlignment="1">
      <alignment horizontal="left" vertical="top" wrapText="1"/>
    </xf>
    <xf numFmtId="0" fontId="0" fillId="0" borderId="0" xfId="0" applyAlignment="1">
      <alignment vertical="top" wrapText="1"/>
    </xf>
    <xf numFmtId="0" fontId="16" fillId="5" borderId="0" xfId="0" applyFont="1" applyFill="1" applyAlignment="1">
      <alignment horizontal="left" vertical="center" indent="2"/>
    </xf>
    <xf numFmtId="0" fontId="18" fillId="5" borderId="0" xfId="0" applyFont="1" applyFill="1" applyAlignment="1">
      <alignment horizontal="center" vertical="center"/>
    </xf>
    <xf numFmtId="0" fontId="19" fillId="5" borderId="0" xfId="0" applyFont="1" applyFill="1" applyAlignment="1">
      <alignment horizontal="center" vertical="center"/>
    </xf>
    <xf numFmtId="0" fontId="16" fillId="5" borderId="0" xfId="0" applyFont="1" applyFill="1" applyAlignment="1">
      <alignment horizontal="left" vertical="center" indent="1"/>
    </xf>
    <xf numFmtId="0" fontId="12" fillId="4" borderId="0" xfId="0" applyFont="1" applyFill="1" applyAlignment="1">
      <alignment horizontal="left" vertical="top" wrapText="1"/>
    </xf>
    <xf numFmtId="0" fontId="0" fillId="6" borderId="8" xfId="0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6" borderId="17" xfId="0" applyFill="1" applyBorder="1" applyAlignment="1">
      <alignment horizontal="center" vertical="center" wrapText="1"/>
    </xf>
    <xf numFmtId="0" fontId="0" fillId="6" borderId="22" xfId="0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6" borderId="12" xfId="0" applyFill="1" applyBorder="1" applyAlignment="1">
      <alignment horizontal="center" vertical="center" wrapText="1"/>
    </xf>
    <xf numFmtId="0" fontId="0" fillId="6" borderId="13" xfId="0" applyFill="1" applyBorder="1" applyAlignment="1">
      <alignment horizontal="center" vertical="center" wrapText="1"/>
    </xf>
    <xf numFmtId="0" fontId="0" fillId="6" borderId="14" xfId="0" applyFill="1" applyBorder="1" applyAlignment="1">
      <alignment horizontal="center" vertical="center" wrapText="1"/>
    </xf>
    <xf numFmtId="0" fontId="0" fillId="3" borderId="0" xfId="0" applyFill="1" applyAlignment="1">
      <alignment vertical="top" wrapText="1"/>
    </xf>
    <xf numFmtId="0" fontId="0" fillId="3" borderId="0" xfId="0" applyNumberFormat="1" applyFill="1" applyAlignment="1">
      <alignment vertical="top" wrapText="1"/>
    </xf>
    <xf numFmtId="0" fontId="36" fillId="12" borderId="0" xfId="0" applyFont="1" applyFill="1" applyAlignment="1">
      <alignment horizontal="center" vertical="center" wrapText="1"/>
    </xf>
    <xf numFmtId="0" fontId="35" fillId="12" borderId="0" xfId="0" applyFont="1" applyFill="1" applyAlignment="1">
      <alignment horizontal="center"/>
    </xf>
    <xf numFmtId="0" fontId="0" fillId="12" borderId="0" xfId="0" applyFont="1" applyFill="1" applyAlignment="1">
      <alignment horizontal="center"/>
    </xf>
    <xf numFmtId="0" fontId="4" fillId="3" borderId="0" xfId="0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2" fontId="40" fillId="10" borderId="15" xfId="0" applyNumberFormat="1" applyFont="1" applyFill="1" applyBorder="1" applyAlignment="1">
      <alignment horizontal="center" vertical="center" wrapText="1"/>
    </xf>
    <xf numFmtId="2" fontId="40" fillId="0" borderId="16" xfId="0" applyNumberFormat="1" applyFont="1" applyBorder="1" applyAlignment="1">
      <alignment horizontal="center" vertical="center" wrapText="1"/>
    </xf>
    <xf numFmtId="2" fontId="41" fillId="0" borderId="17" xfId="0" applyNumberFormat="1" applyFont="1" applyBorder="1" applyAlignment="1">
      <alignment horizontal="center" vertical="center" wrapText="1"/>
    </xf>
    <xf numFmtId="2" fontId="41" fillId="0" borderId="1" xfId="0" applyNumberFormat="1" applyFont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2" borderId="21" xfId="0" applyFill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26" fillId="7" borderId="23" xfId="1" applyFont="1" applyFill="1" applyBorder="1" applyAlignment="1" applyProtection="1">
      <alignment horizontal="center" vertical="center" wrapText="1"/>
    </xf>
    <xf numFmtId="0" fontId="2" fillId="8" borderId="8" xfId="1" applyFont="1" applyFill="1" applyBorder="1" applyAlignment="1" applyProtection="1">
      <alignment horizontal="center" vertical="center"/>
    </xf>
    <xf numFmtId="0" fontId="34" fillId="8" borderId="9" xfId="1" applyFont="1" applyFill="1" applyBorder="1" applyAlignment="1" applyProtection="1">
      <alignment horizontal="center" vertical="center"/>
    </xf>
    <xf numFmtId="0" fontId="34" fillId="8" borderId="10" xfId="1" applyFont="1" applyFill="1" applyBorder="1" applyAlignment="1" applyProtection="1">
      <alignment horizontal="center" vertical="center"/>
    </xf>
    <xf numFmtId="0" fontId="42" fillId="11" borderId="28" xfId="1" applyFont="1" applyFill="1" applyBorder="1" applyAlignment="1" applyProtection="1">
      <alignment horizontal="center" vertical="center"/>
    </xf>
    <xf numFmtId="0" fontId="42" fillId="0" borderId="29" xfId="1" applyFont="1" applyBorder="1" applyAlignment="1" applyProtection="1">
      <alignment horizontal="center" vertical="center"/>
    </xf>
    <xf numFmtId="0" fontId="42" fillId="0" borderId="30" xfId="1" applyFont="1" applyBorder="1" applyAlignment="1" applyProtection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008000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125759</xdr:colOff>
      <xdr:row>7</xdr:row>
      <xdr:rowOff>76200</xdr:rowOff>
    </xdr:from>
    <xdr:to>
      <xdr:col>13</xdr:col>
      <xdr:colOff>327221</xdr:colOff>
      <xdr:row>14</xdr:row>
      <xdr:rowOff>171450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1009" y="1362075"/>
          <a:ext cx="3859062" cy="1543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104775</xdr:colOff>
      <xdr:row>16</xdr:row>
      <xdr:rowOff>28575</xdr:rowOff>
    </xdr:from>
    <xdr:to>
      <xdr:col>41</xdr:col>
      <xdr:colOff>142875</xdr:colOff>
      <xdr:row>21</xdr:row>
      <xdr:rowOff>66675</xdr:rowOff>
    </xdr:to>
    <xdr:pic>
      <xdr:nvPicPr>
        <xdr:cNvPr id="820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3181350"/>
          <a:ext cx="4000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820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66675</xdr:rowOff>
    </xdr:to>
    <xdr:pic>
      <xdr:nvPicPr>
        <xdr:cNvPr id="820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0062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171450</xdr:rowOff>
    </xdr:to>
    <xdr:pic>
      <xdr:nvPicPr>
        <xdr:cNvPr id="820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7217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12</xdr:row>
      <xdr:rowOff>200025</xdr:rowOff>
    </xdr:from>
    <xdr:to>
      <xdr:col>25</xdr:col>
      <xdr:colOff>133350</xdr:colOff>
      <xdr:row>16</xdr:row>
      <xdr:rowOff>200025</xdr:rowOff>
    </xdr:to>
    <xdr:pic>
      <xdr:nvPicPr>
        <xdr:cNvPr id="82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362200"/>
          <a:ext cx="419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821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161925</xdr:colOff>
      <xdr:row>8</xdr:row>
      <xdr:rowOff>76200</xdr:rowOff>
    </xdr:from>
    <xdr:to>
      <xdr:col>36</xdr:col>
      <xdr:colOff>47625</xdr:colOff>
      <xdr:row>11</xdr:row>
      <xdr:rowOff>0</xdr:rowOff>
    </xdr:to>
    <xdr:pic>
      <xdr:nvPicPr>
        <xdr:cNvPr id="82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628775"/>
          <a:ext cx="2419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180975</xdr:colOff>
      <xdr:row>8</xdr:row>
      <xdr:rowOff>47625</xdr:rowOff>
    </xdr:from>
    <xdr:to>
      <xdr:col>41</xdr:col>
      <xdr:colOff>171450</xdr:colOff>
      <xdr:row>11</xdr:row>
      <xdr:rowOff>19050</xdr:rowOff>
    </xdr:to>
    <xdr:pic>
      <xdr:nvPicPr>
        <xdr:cNvPr id="821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1600200"/>
          <a:ext cx="8953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66675</xdr:rowOff>
    </xdr:to>
    <xdr:pic>
      <xdr:nvPicPr>
        <xdr:cNvPr id="82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0062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171450</xdr:rowOff>
    </xdr:to>
    <xdr:pic>
      <xdr:nvPicPr>
        <xdr:cNvPr id="82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7217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123825</xdr:colOff>
      <xdr:row>3</xdr:row>
      <xdr:rowOff>66675</xdr:rowOff>
    </xdr:from>
    <xdr:to>
      <xdr:col>38</xdr:col>
      <xdr:colOff>57150</xdr:colOff>
      <xdr:row>4</xdr:row>
      <xdr:rowOff>209550</xdr:rowOff>
    </xdr:to>
    <xdr:pic>
      <xdr:nvPicPr>
        <xdr:cNvPr id="821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552450"/>
          <a:ext cx="2828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57150</xdr:colOff>
      <xdr:row>3</xdr:row>
      <xdr:rowOff>85725</xdr:rowOff>
    </xdr:from>
    <xdr:to>
      <xdr:col>42</xdr:col>
      <xdr:colOff>114300</xdr:colOff>
      <xdr:row>4</xdr:row>
      <xdr:rowOff>95250</xdr:rowOff>
    </xdr:to>
    <xdr:pic>
      <xdr:nvPicPr>
        <xdr:cNvPr id="821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571500"/>
          <a:ext cx="7810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104775</xdr:colOff>
      <xdr:row>16</xdr:row>
      <xdr:rowOff>0</xdr:rowOff>
    </xdr:from>
    <xdr:to>
      <xdr:col>41</xdr:col>
      <xdr:colOff>142875</xdr:colOff>
      <xdr:row>21</xdr:row>
      <xdr:rowOff>38100</xdr:rowOff>
    </xdr:to>
    <xdr:pic>
      <xdr:nvPicPr>
        <xdr:cNvPr id="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3152775"/>
          <a:ext cx="4000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66675</xdr:rowOff>
    </xdr:to>
    <xdr:pic>
      <xdr:nvPicPr>
        <xdr:cNvPr id="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0062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36</xdr:row>
      <xdr:rowOff>66675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7217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12</xdr:row>
      <xdr:rowOff>200025</xdr:rowOff>
    </xdr:from>
    <xdr:to>
      <xdr:col>25</xdr:col>
      <xdr:colOff>133350</xdr:colOff>
      <xdr:row>17</xdr:row>
      <xdr:rowOff>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362200"/>
          <a:ext cx="419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161925</xdr:colOff>
      <xdr:row>8</xdr:row>
      <xdr:rowOff>133350</xdr:rowOff>
    </xdr:from>
    <xdr:to>
      <xdr:col>36</xdr:col>
      <xdr:colOff>47625</xdr:colOff>
      <xdr:row>11</xdr:row>
      <xdr:rowOff>57150</xdr:rowOff>
    </xdr:to>
    <xdr:pic>
      <xdr:nvPicPr>
        <xdr:cNvPr id="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685925"/>
          <a:ext cx="2419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0</xdr:colOff>
      <xdr:row>8</xdr:row>
      <xdr:rowOff>95250</xdr:rowOff>
    </xdr:from>
    <xdr:to>
      <xdr:col>41</xdr:col>
      <xdr:colOff>171450</xdr:colOff>
      <xdr:row>11</xdr:row>
      <xdr:rowOff>66675</xdr:rowOff>
    </xdr:to>
    <xdr:pic>
      <xdr:nvPicPr>
        <xdr:cNvPr id="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1647825"/>
          <a:ext cx="8953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66675</xdr:rowOff>
    </xdr:to>
    <xdr:pic>
      <xdr:nvPicPr>
        <xdr:cNvPr id="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0062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36</xdr:row>
      <xdr:rowOff>66675</xdr:rowOff>
    </xdr:to>
    <xdr:pic>
      <xdr:nvPicPr>
        <xdr:cNvPr id="1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7217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123825</xdr:colOff>
      <xdr:row>3</xdr:row>
      <xdr:rowOff>66675</xdr:rowOff>
    </xdr:from>
    <xdr:to>
      <xdr:col>38</xdr:col>
      <xdr:colOff>57150</xdr:colOff>
      <xdr:row>5</xdr:row>
      <xdr:rowOff>0</xdr:rowOff>
    </xdr:to>
    <xdr:pic>
      <xdr:nvPicPr>
        <xdr:cNvPr id="1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552450"/>
          <a:ext cx="2828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57150</xdr:colOff>
      <xdr:row>3</xdr:row>
      <xdr:rowOff>85725</xdr:rowOff>
    </xdr:from>
    <xdr:to>
      <xdr:col>42</xdr:col>
      <xdr:colOff>114300</xdr:colOff>
      <xdr:row>4</xdr:row>
      <xdr:rowOff>95250</xdr:rowOff>
    </xdr:to>
    <xdr:pic>
      <xdr:nvPicPr>
        <xdr:cNvPr id="1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571500"/>
          <a:ext cx="7810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15</xdr:col>
      <xdr:colOff>476250</xdr:colOff>
      <xdr:row>44</xdr:row>
      <xdr:rowOff>38100</xdr:rowOff>
    </xdr:to>
    <xdr:pic>
      <xdr:nvPicPr>
        <xdr:cNvPr id="92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0"/>
          <a:ext cx="87058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ura\AppData\Local\Microsoft\Windows\Temporary%20Internet%20Files\Content.Outlook\FBDDLZHH\eng1%20IKO%20V&#253;po&#269;et%20spot&#345;eby%20&#353;indel&#367;%20a%20p&#345;&#237;slu&#353;enstv&#23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 instructions"/>
      <sheetName val="SG-t N eng"/>
      <sheetName val="SG-b N eng"/>
      <sheetName val="Vict N eng"/>
      <sheetName val="Diam N eng"/>
      <sheetName val="ArmG N eng"/>
      <sheetName val="ArmSh N eng"/>
      <sheetName val="BiberSh N eng"/>
      <sheetName val="CamX N eng"/>
      <sheetName val="Ventilation Info eng"/>
      <sheetName val="SG-t N cz"/>
    </sheetNames>
    <sheetDataSet>
      <sheetData sheetId="0"/>
      <sheetData sheetId="1"/>
      <sheetData sheetId="2">
        <row r="27">
          <cell r="E27">
            <v>0</v>
          </cell>
          <cell r="H27">
            <v>0</v>
          </cell>
          <cell r="K27">
            <v>0</v>
          </cell>
          <cell r="N27">
            <v>0</v>
          </cell>
          <cell r="Q27">
            <v>0</v>
          </cell>
          <cell r="T27">
            <v>0</v>
          </cell>
          <cell r="W2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P18"/>
  <sheetViews>
    <sheetView tabSelected="1" workbookViewId="0">
      <selection activeCell="P21" sqref="P21"/>
    </sheetView>
  </sheetViews>
  <sheetFormatPr defaultRowHeight="15" x14ac:dyDescent="0.25"/>
  <cols>
    <col min="1" max="4" width="9.140625" style="1"/>
    <col min="5" max="5" width="3.7109375" style="1" customWidth="1"/>
    <col min="6" max="16384" width="9.140625" style="1"/>
  </cols>
  <sheetData>
    <row r="1" spans="1:16" ht="28.5" customHeight="1" x14ac:dyDescent="0.25">
      <c r="A1" s="43" t="s">
        <v>63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5"/>
    </row>
    <row r="2" spans="1:16" ht="6.75" customHeight="1" x14ac:dyDescent="0.3">
      <c r="A2" s="24"/>
    </row>
    <row r="3" spans="1:16" x14ac:dyDescent="0.25">
      <c r="A3" s="25" t="s">
        <v>61</v>
      </c>
    </row>
    <row r="4" spans="1:16" ht="14.45" customHeight="1" x14ac:dyDescent="0.25">
      <c r="A4" s="53" t="s">
        <v>87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</row>
    <row r="5" spans="1:16" x14ac:dyDescent="0.25">
      <c r="A5" s="46" t="s">
        <v>71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5"/>
      <c r="P5" s="45"/>
    </row>
    <row r="6" spans="1:16" x14ac:dyDescent="0.25">
      <c r="A6" s="42" t="s">
        <v>59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1:16" ht="6.75" customHeight="1" x14ac:dyDescent="0.25"/>
    <row r="8" spans="1:16" ht="18.75" x14ac:dyDescent="0.3">
      <c r="B8" s="41" t="s">
        <v>58</v>
      </c>
      <c r="C8" s="41"/>
      <c r="D8" s="41"/>
      <c r="E8" s="30"/>
      <c r="F8" s="37" t="s">
        <v>90</v>
      </c>
      <c r="G8" s="30"/>
      <c r="H8" s="30"/>
    </row>
    <row r="9" spans="1:16" ht="10.5" customHeight="1" thickBot="1" x14ac:dyDescent="0.3">
      <c r="E9" s="38"/>
    </row>
    <row r="10" spans="1:16" ht="18.75" customHeight="1" x14ac:dyDescent="0.25">
      <c r="B10" s="121" t="s">
        <v>57</v>
      </c>
      <c r="C10" s="122"/>
      <c r="D10" s="123"/>
      <c r="E10" s="33"/>
      <c r="F10" s="35" t="s">
        <v>88</v>
      </c>
      <c r="G10" s="33"/>
      <c r="H10" s="33"/>
    </row>
    <row r="11" spans="1:16" ht="20.25" customHeight="1" thickBot="1" x14ac:dyDescent="0.3">
      <c r="B11" s="124" t="s">
        <v>77</v>
      </c>
      <c r="C11" s="125"/>
      <c r="D11" s="126"/>
      <c r="E11" s="34"/>
      <c r="F11" s="36" t="s">
        <v>89</v>
      </c>
      <c r="G11" s="31"/>
      <c r="H11" s="31"/>
    </row>
    <row r="12" spans="1:16" x14ac:dyDescent="0.25">
      <c r="B12" s="120" t="s">
        <v>91</v>
      </c>
      <c r="C12" s="48"/>
      <c r="D12" s="49"/>
      <c r="E12" s="32"/>
      <c r="F12" s="32"/>
      <c r="G12" s="32"/>
      <c r="H12" s="32"/>
    </row>
    <row r="13" spans="1:16" x14ac:dyDescent="0.25">
      <c r="B13" s="47"/>
      <c r="C13" s="48"/>
      <c r="D13" s="49"/>
      <c r="E13" s="32"/>
      <c r="F13" s="32"/>
      <c r="G13" s="32"/>
      <c r="H13" s="32"/>
    </row>
    <row r="14" spans="1:16" ht="15.75" thickBot="1" x14ac:dyDescent="0.3">
      <c r="B14" s="50"/>
      <c r="C14" s="51"/>
      <c r="D14" s="52"/>
      <c r="E14" s="32"/>
      <c r="F14" s="32"/>
      <c r="G14" s="32"/>
      <c r="H14" s="32"/>
    </row>
    <row r="15" spans="1:16" ht="15.75" thickTop="1" x14ac:dyDescent="0.25">
      <c r="B15" s="26"/>
      <c r="C15" s="26"/>
      <c r="D15" s="26"/>
    </row>
    <row r="16" spans="1:16" x14ac:dyDescent="0.25">
      <c r="A16" s="26" t="s">
        <v>60</v>
      </c>
    </row>
    <row r="17" spans="1:15" x14ac:dyDescent="0.25">
      <c r="A17" s="46" t="s">
        <v>80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5"/>
    </row>
    <row r="18" spans="1:15" x14ac:dyDescent="0.25">
      <c r="A18" s="39" t="s">
        <v>62</v>
      </c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</row>
  </sheetData>
  <mergeCells count="10">
    <mergeCell ref="A18:N18"/>
    <mergeCell ref="B8:D8"/>
    <mergeCell ref="A6:N6"/>
    <mergeCell ref="A1:O1"/>
    <mergeCell ref="A5:P5"/>
    <mergeCell ref="A17:O17"/>
    <mergeCell ref="B12:D14"/>
    <mergeCell ref="B11:D11"/>
    <mergeCell ref="A4:N4"/>
    <mergeCell ref="B10:D10"/>
  </mergeCells>
  <phoneticPr fontId="20" type="noConversion"/>
  <hyperlinks>
    <hyperlink ref="B10:D10" location="'Cambridge Xpress'!A1" display="Cambridge Xpress"/>
    <hyperlink ref="B12:D14" location="Odvětrání!A1" display="Odvětrání!A1"/>
    <hyperlink ref="B11:D11" location="'Cambridge Xtreme 9,5°'!A1" display="Cambridge Xtreme 9,5°"/>
  </hyperlink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BB119"/>
  <sheetViews>
    <sheetView showGridLines="0" workbookViewId="0">
      <selection activeCell="R41" sqref="R41"/>
    </sheetView>
  </sheetViews>
  <sheetFormatPr defaultColWidth="8.85546875" defaultRowHeight="15" x14ac:dyDescent="0.25"/>
  <cols>
    <col min="1" max="1" width="1.42578125" style="3" customWidth="1"/>
    <col min="2" max="21" width="3.7109375" style="3" customWidth="1"/>
    <col min="22" max="22" width="1.5703125" style="3" customWidth="1"/>
    <col min="23" max="42" width="2.7109375" style="3" customWidth="1"/>
    <col min="43" max="43" width="2.42578125" style="3" customWidth="1"/>
    <col min="44" max="54" width="2.7109375" style="3" customWidth="1"/>
    <col min="55" max="75" width="3.7109375" style="3" customWidth="1"/>
    <col min="76" max="16384" width="8.85546875" style="3"/>
  </cols>
  <sheetData>
    <row r="1" spans="2:54" ht="13.15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15" customHeight="1" x14ac:dyDescent="0.25">
      <c r="B2" s="77" t="s">
        <v>2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W2" s="78" t="s">
        <v>66</v>
      </c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15" customHeight="1" x14ac:dyDescent="0.25"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899999999999999" customHeight="1" x14ac:dyDescent="0.25">
      <c r="B4" s="79" t="s">
        <v>3</v>
      </c>
      <c r="C4" s="79"/>
      <c r="D4" s="79"/>
      <c r="E4" s="79"/>
      <c r="F4" s="79" t="s">
        <v>4</v>
      </c>
      <c r="G4" s="80"/>
      <c r="H4" s="80"/>
      <c r="I4" s="80"/>
      <c r="J4" s="79" t="s">
        <v>5</v>
      </c>
      <c r="K4" s="80"/>
      <c r="L4" s="80"/>
      <c r="M4" s="80"/>
      <c r="N4" s="79" t="s">
        <v>6</v>
      </c>
      <c r="O4" s="80"/>
      <c r="P4" s="80"/>
      <c r="Q4" s="80"/>
      <c r="R4" s="79" t="s">
        <v>7</v>
      </c>
      <c r="S4" s="80"/>
      <c r="T4" s="80"/>
      <c r="U4" s="80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899999999999999" customHeight="1" thickBot="1" x14ac:dyDescent="0.3">
      <c r="B5" s="79"/>
      <c r="C5" s="79"/>
      <c r="D5" s="79"/>
      <c r="E5" s="79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25">
      <c r="B6" s="73">
        <v>0</v>
      </c>
      <c r="C6" s="73"/>
      <c r="D6" s="73"/>
      <c r="E6" s="73"/>
      <c r="F6" s="73">
        <v>0</v>
      </c>
      <c r="G6" s="73"/>
      <c r="H6" s="73"/>
      <c r="I6" s="73"/>
      <c r="J6" s="73">
        <v>0</v>
      </c>
      <c r="K6" s="73"/>
      <c r="L6" s="73"/>
      <c r="M6" s="73"/>
      <c r="N6" s="73">
        <v>0</v>
      </c>
      <c r="O6" s="73"/>
      <c r="P6" s="73"/>
      <c r="Q6" s="73"/>
      <c r="R6" s="73">
        <v>0</v>
      </c>
      <c r="S6" s="73"/>
      <c r="T6" s="73"/>
      <c r="U6" s="73"/>
      <c r="W6" s="5"/>
      <c r="X6" s="60" t="s">
        <v>99</v>
      </c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25"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W7" s="5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25"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W8" s="5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25">
      <c r="B9" s="81"/>
      <c r="C9" s="81"/>
      <c r="D9" s="81"/>
      <c r="E9" s="81"/>
      <c r="F9" s="71" t="s">
        <v>8</v>
      </c>
      <c r="G9" s="71"/>
      <c r="H9" s="71"/>
      <c r="I9" s="71"/>
      <c r="J9" s="72"/>
      <c r="K9" s="72"/>
      <c r="L9" s="72"/>
      <c r="M9" s="72"/>
      <c r="N9" s="71" t="s">
        <v>9</v>
      </c>
      <c r="O9" s="71"/>
      <c r="P9" s="71"/>
      <c r="Q9" s="71"/>
      <c r="R9" s="81"/>
      <c r="S9" s="81"/>
      <c r="T9" s="81"/>
      <c r="U9" s="81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25">
      <c r="B10" s="81"/>
      <c r="C10" s="81"/>
      <c r="D10" s="81"/>
      <c r="E10" s="81"/>
      <c r="F10" s="71"/>
      <c r="G10" s="71"/>
      <c r="H10" s="71"/>
      <c r="I10" s="71"/>
      <c r="J10" s="72"/>
      <c r="K10" s="72"/>
      <c r="L10" s="72"/>
      <c r="M10" s="72"/>
      <c r="N10" s="71"/>
      <c r="O10" s="71"/>
      <c r="P10" s="71"/>
      <c r="Q10" s="71"/>
      <c r="R10" s="81"/>
      <c r="S10" s="81"/>
      <c r="T10" s="81"/>
      <c r="U10" s="81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25">
      <c r="B11" s="82" t="str">
        <f>F29</f>
        <v>Vaše střecha je odvětrána správně. Více o odvětrání v posledním listu.</v>
      </c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W11" s="27"/>
      <c r="X11" s="27"/>
      <c r="Y11" s="27"/>
      <c r="Z11" s="27"/>
      <c r="AA11" s="5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25"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W12" s="27"/>
      <c r="X12" s="85" t="s">
        <v>78</v>
      </c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899999999999999" customHeight="1" x14ac:dyDescent="0.25">
      <c r="B13" s="83" t="s">
        <v>10</v>
      </c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W13" s="6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899999999999999" customHeight="1" x14ac:dyDescent="0.25"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W14" s="6"/>
      <c r="X14" s="6"/>
      <c r="Y14" s="6"/>
      <c r="Z14" s="6"/>
      <c r="AA14" s="93" t="s">
        <v>93</v>
      </c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899999999999999" customHeight="1" x14ac:dyDescent="0.25">
      <c r="B15" s="89" t="s">
        <v>64</v>
      </c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90" t="s">
        <v>11</v>
      </c>
      <c r="P15" s="90"/>
      <c r="Q15" s="91" t="s">
        <v>12</v>
      </c>
      <c r="R15" s="91"/>
      <c r="S15" s="92" t="s">
        <v>13</v>
      </c>
      <c r="T15" s="92"/>
      <c r="U15" s="92"/>
      <c r="W15" s="5"/>
      <c r="X15" s="5"/>
      <c r="Y15" s="5"/>
      <c r="Z15" s="5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899999999999999" customHeight="1" x14ac:dyDescent="0.25">
      <c r="B16" s="69" t="s">
        <v>81</v>
      </c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6">
        <f>B27</f>
        <v>0</v>
      </c>
      <c r="P16" s="66"/>
      <c r="Q16" s="67">
        <f t="shared" ref="Q16:Q22" si="0">CEILING(O16,1)</f>
        <v>0</v>
      </c>
      <c r="R16" s="67"/>
      <c r="S16" s="68" t="s">
        <v>14</v>
      </c>
      <c r="T16" s="68"/>
      <c r="U16" s="68"/>
      <c r="W16" s="5"/>
      <c r="X16" s="5"/>
      <c r="Y16" s="5"/>
      <c r="Z16" s="5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5"/>
    </row>
    <row r="17" spans="2:43" ht="19.899999999999999" customHeight="1" x14ac:dyDescent="0.25">
      <c r="B17" s="70" t="s">
        <v>69</v>
      </c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6">
        <f>H27</f>
        <v>0</v>
      </c>
      <c r="P17" s="66"/>
      <c r="Q17" s="67">
        <f t="shared" si="0"/>
        <v>0</v>
      </c>
      <c r="R17" s="67"/>
      <c r="S17" s="68" t="s">
        <v>15</v>
      </c>
      <c r="T17" s="68"/>
      <c r="U17" s="68"/>
      <c r="W17" s="5"/>
      <c r="X17" s="5"/>
      <c r="Y17" s="5"/>
      <c r="Z17" s="5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5"/>
    </row>
    <row r="18" spans="2:43" ht="19.899999999999999" customHeight="1" x14ac:dyDescent="0.25">
      <c r="B18" s="70" t="s">
        <v>70</v>
      </c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6">
        <f>K27+E27</f>
        <v>0</v>
      </c>
      <c r="P18" s="66"/>
      <c r="Q18" s="67">
        <f t="shared" si="0"/>
        <v>0</v>
      </c>
      <c r="R18" s="67"/>
      <c r="S18" s="68" t="s">
        <v>92</v>
      </c>
      <c r="T18" s="68"/>
      <c r="U18" s="68"/>
      <c r="W18" s="5"/>
      <c r="X18" s="60" t="s">
        <v>53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"/>
      <c r="AO18" s="6"/>
      <c r="AP18" s="6"/>
      <c r="AQ18" s="5"/>
    </row>
    <row r="19" spans="2:43" ht="19.899999999999999" customHeight="1" x14ac:dyDescent="0.25">
      <c r="B19" s="69" t="s">
        <v>65</v>
      </c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6">
        <f>Q27</f>
        <v>0</v>
      </c>
      <c r="P19" s="66"/>
      <c r="Q19" s="67">
        <f t="shared" si="0"/>
        <v>0</v>
      </c>
      <c r="R19" s="67"/>
      <c r="S19" s="68" t="s">
        <v>14</v>
      </c>
      <c r="T19" s="68"/>
      <c r="U19" s="68"/>
      <c r="W19" s="5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5"/>
      <c r="AO19" s="5"/>
      <c r="AP19" s="5"/>
      <c r="AQ19" s="5"/>
    </row>
    <row r="20" spans="2:43" ht="19.899999999999999" customHeight="1" x14ac:dyDescent="0.25">
      <c r="B20" s="70" t="s">
        <v>82</v>
      </c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6">
        <f>N27</f>
        <v>0</v>
      </c>
      <c r="P20" s="66"/>
      <c r="Q20" s="67">
        <f t="shared" si="0"/>
        <v>0</v>
      </c>
      <c r="R20" s="67"/>
      <c r="S20" s="68" t="s">
        <v>14</v>
      </c>
      <c r="T20" s="68"/>
      <c r="U20" s="68"/>
      <c r="W20" s="5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5"/>
      <c r="AO20" s="5"/>
      <c r="AP20" s="5"/>
      <c r="AQ20" s="5"/>
    </row>
    <row r="21" spans="2:43" ht="19.899999999999999" customHeight="1" x14ac:dyDescent="0.25">
      <c r="B21" s="70" t="s">
        <v>68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6">
        <f>T27</f>
        <v>0</v>
      </c>
      <c r="P21" s="66"/>
      <c r="Q21" s="67">
        <f t="shared" si="0"/>
        <v>0</v>
      </c>
      <c r="R21" s="67"/>
      <c r="S21" s="68" t="s">
        <v>1</v>
      </c>
      <c r="T21" s="68"/>
      <c r="U21" s="68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899999999999999" customHeight="1" x14ac:dyDescent="0.25">
      <c r="B22" s="86" t="s">
        <v>98</v>
      </c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6">
        <f>W27</f>
        <v>0</v>
      </c>
      <c r="P22" s="66"/>
      <c r="Q22" s="67">
        <f t="shared" si="0"/>
        <v>0</v>
      </c>
      <c r="R22" s="67"/>
      <c r="S22" s="68" t="s">
        <v>16</v>
      </c>
      <c r="T22" s="68"/>
      <c r="U22" s="68"/>
      <c r="W22" s="5"/>
      <c r="X22" s="6"/>
      <c r="Y22" s="6"/>
      <c r="Z22" s="6"/>
      <c r="AA22" s="58" t="s">
        <v>83</v>
      </c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"/>
      <c r="AO22" s="5"/>
      <c r="AP22" s="5"/>
      <c r="AQ22" s="5"/>
    </row>
    <row r="23" spans="2:43" ht="24.75" customHeight="1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"/>
      <c r="AO23" s="5"/>
      <c r="AP23" s="5"/>
      <c r="AQ23" s="5"/>
    </row>
    <row r="24" spans="2:43" ht="27" hidden="1" customHeight="1" x14ac:dyDescent="0.25">
      <c r="B24" s="65" t="s">
        <v>17</v>
      </c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27" hidden="1" customHeight="1" x14ac:dyDescent="0.25">
      <c r="B25" s="62" t="s">
        <v>18</v>
      </c>
      <c r="C25" s="62"/>
      <c r="D25" s="62"/>
      <c r="E25" s="62" t="s">
        <v>19</v>
      </c>
      <c r="F25" s="62"/>
      <c r="G25" s="62"/>
      <c r="H25" s="62" t="s">
        <v>72</v>
      </c>
      <c r="I25" s="62"/>
      <c r="J25" s="62"/>
      <c r="K25" s="62" t="s">
        <v>20</v>
      </c>
      <c r="L25" s="62"/>
      <c r="M25" s="62"/>
      <c r="N25" s="62" t="s">
        <v>21</v>
      </c>
      <c r="O25" s="62"/>
      <c r="P25" s="62"/>
      <c r="Q25" s="62" t="s">
        <v>22</v>
      </c>
      <c r="R25" s="62"/>
      <c r="S25" s="62"/>
      <c r="T25" s="62" t="s">
        <v>73</v>
      </c>
      <c r="U25" s="62"/>
      <c r="V25" s="62"/>
      <c r="W25" s="62" t="s">
        <v>23</v>
      </c>
      <c r="X25" s="62"/>
      <c r="Y25" s="62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27" hidden="1" customHeight="1" thickBot="1" x14ac:dyDescent="0.3"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27" hidden="1" customHeight="1" thickTop="1" x14ac:dyDescent="0.25">
      <c r="B27" s="64">
        <f>B6*1.1/30</f>
        <v>0</v>
      </c>
      <c r="C27" s="64"/>
      <c r="D27" s="64"/>
      <c r="E27" s="64">
        <f>F6/21</f>
        <v>0</v>
      </c>
      <c r="F27" s="64"/>
      <c r="G27" s="64"/>
      <c r="H27" s="64">
        <f>B6*1.1/3.1</f>
        <v>0</v>
      </c>
      <c r="I27" s="64"/>
      <c r="J27" s="64"/>
      <c r="K27" s="64">
        <f>J6/9</f>
        <v>0</v>
      </c>
      <c r="L27" s="64"/>
      <c r="M27" s="64"/>
      <c r="N27" s="64">
        <f>N6/6</f>
        <v>0</v>
      </c>
      <c r="O27" s="64"/>
      <c r="P27" s="64"/>
      <c r="Q27" s="64">
        <f>R6*1.1/7.5</f>
        <v>0</v>
      </c>
      <c r="R27" s="64"/>
      <c r="S27" s="64"/>
      <c r="T27" s="64">
        <f>B6*28*1.1/496</f>
        <v>0</v>
      </c>
      <c r="U27" s="64"/>
      <c r="V27" s="64"/>
      <c r="W27" s="64">
        <f>B6/17</f>
        <v>0</v>
      </c>
      <c r="X27" s="64"/>
      <c r="Y27" s="64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27" hidden="1" customHeight="1" x14ac:dyDescent="0.25">
      <c r="B28" s="54" t="s">
        <v>24</v>
      </c>
      <c r="C28" s="54"/>
      <c r="D28" s="54"/>
      <c r="E28" s="54" t="s">
        <v>25</v>
      </c>
      <c r="F28" s="54"/>
      <c r="G28" s="54"/>
      <c r="H28" s="54" t="s">
        <v>25</v>
      </c>
      <c r="I28" s="54"/>
      <c r="J28" s="54"/>
      <c r="K28" s="54" t="s">
        <v>25</v>
      </c>
      <c r="L28" s="54"/>
      <c r="M28" s="54"/>
      <c r="N28" s="54" t="s">
        <v>26</v>
      </c>
      <c r="O28" s="54"/>
      <c r="P28" s="54"/>
      <c r="Q28" s="54" t="s">
        <v>27</v>
      </c>
      <c r="R28" s="54"/>
      <c r="S28" s="54"/>
      <c r="T28" s="54" t="s">
        <v>0</v>
      </c>
      <c r="U28" s="54"/>
      <c r="V28" s="54"/>
      <c r="W28" s="54" t="s">
        <v>28</v>
      </c>
      <c r="X28" s="54"/>
      <c r="Y28" s="54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27" hidden="1" customHeight="1" x14ac:dyDescent="0.25">
      <c r="B29" s="55">
        <f>B6/300*10000/2/275</f>
        <v>0</v>
      </c>
      <c r="C29" s="55"/>
      <c r="D29" s="55"/>
      <c r="E29" s="55"/>
      <c r="F29" s="56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27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45" customHeight="1" x14ac:dyDescent="0.25">
      <c r="B31" s="57" t="s">
        <v>30</v>
      </c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1.75" customHeight="1" x14ac:dyDescent="0.25">
      <c r="B32" s="59" t="s">
        <v>54</v>
      </c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13"/>
      <c r="W32" s="14"/>
      <c r="X32" s="14"/>
      <c r="Y32" s="14"/>
      <c r="Z32" s="7"/>
      <c r="AA32" s="58" t="s">
        <v>52</v>
      </c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"/>
    </row>
    <row r="33" spans="2:43" ht="24.75" customHeight="1" x14ac:dyDescent="0.25">
      <c r="B33" s="59" t="s">
        <v>55</v>
      </c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W33" s="5"/>
      <c r="X33" s="5"/>
      <c r="Y33" s="5"/>
      <c r="Z33" s="5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"/>
    </row>
    <row r="34" spans="2:43" ht="19.899999999999999" customHeight="1" x14ac:dyDescent="0.25"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ht="28.5" customHeight="1" x14ac:dyDescent="0.25">
      <c r="B35" s="59" t="s">
        <v>56</v>
      </c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W35" s="5"/>
      <c r="X35" s="60" t="s">
        <v>51</v>
      </c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5"/>
      <c r="AN35" s="5"/>
      <c r="AO35" s="5"/>
      <c r="AP35" s="5"/>
      <c r="AQ35" s="5"/>
    </row>
    <row r="36" spans="2:43" ht="26.25" customHeight="1" x14ac:dyDescent="0.25">
      <c r="B36" s="59" t="s">
        <v>94</v>
      </c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W36" s="5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5"/>
      <c r="AN36" s="5"/>
      <c r="AO36" s="5"/>
      <c r="AP36" s="5"/>
      <c r="AQ36" s="5"/>
    </row>
    <row r="37" spans="2:43" ht="19.899999999999999" customHeight="1" x14ac:dyDescent="0.25">
      <c r="B37" s="61" t="s">
        <v>29</v>
      </c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899999999999999" customHeight="1" x14ac:dyDescent="0.25"/>
    <row r="39" spans="2:43" ht="19.899999999999999" customHeight="1" x14ac:dyDescent="0.25"/>
    <row r="40" spans="2:43" ht="19.899999999999999" customHeight="1" x14ac:dyDescent="0.25"/>
    <row r="41" spans="2:43" ht="19.899999999999999" customHeight="1" x14ac:dyDescent="0.25"/>
    <row r="42" spans="2:43" ht="19.899999999999999" customHeight="1" x14ac:dyDescent="0.25"/>
    <row r="43" spans="2:43" ht="19.899999999999999" customHeight="1" x14ac:dyDescent="0.25"/>
    <row r="44" spans="2:43" ht="19.899999999999999" customHeight="1" x14ac:dyDescent="0.25"/>
    <row r="45" spans="2:43" ht="19.899999999999999" customHeight="1" x14ac:dyDescent="0.25"/>
    <row r="46" spans="2:43" ht="19.899999999999999" customHeight="1" x14ac:dyDescent="0.25"/>
    <row r="47" spans="2:43" ht="19.899999999999999" customHeight="1" x14ac:dyDescent="0.25"/>
    <row r="48" spans="2:43" ht="19.899999999999999" customHeight="1" x14ac:dyDescent="0.25"/>
    <row r="49" ht="19.899999999999999" customHeight="1" x14ac:dyDescent="0.25"/>
    <row r="50" ht="19.899999999999999" customHeight="1" x14ac:dyDescent="0.25"/>
    <row r="51" ht="19.899999999999999" customHeight="1" x14ac:dyDescent="0.25"/>
    <row r="52" ht="19.899999999999999" customHeight="1" x14ac:dyDescent="0.25"/>
    <row r="53" ht="19.899999999999999" customHeight="1" x14ac:dyDescent="0.25"/>
    <row r="54" ht="19.899999999999999" customHeight="1" x14ac:dyDescent="0.25"/>
    <row r="55" ht="19.899999999999999" customHeight="1" x14ac:dyDescent="0.25"/>
    <row r="56" ht="19.899999999999999" customHeight="1" x14ac:dyDescent="0.25"/>
    <row r="57" ht="19.899999999999999" customHeight="1" x14ac:dyDescent="0.25"/>
    <row r="58" ht="19.899999999999999" customHeight="1" x14ac:dyDescent="0.25"/>
    <row r="59" ht="19.899999999999999" customHeight="1" x14ac:dyDescent="0.25"/>
    <row r="60" ht="19.899999999999999" customHeight="1" x14ac:dyDescent="0.25"/>
    <row r="61" ht="19.899999999999999" customHeight="1" x14ac:dyDescent="0.25"/>
    <row r="62" ht="19.899999999999999" customHeight="1" x14ac:dyDescent="0.25"/>
    <row r="63" ht="19.899999999999999" customHeight="1" x14ac:dyDescent="0.25"/>
    <row r="64" ht="19.899999999999999" customHeight="1" x14ac:dyDescent="0.25"/>
    <row r="65" ht="19.899999999999999" customHeight="1" x14ac:dyDescent="0.25"/>
    <row r="66" ht="19.899999999999999" customHeight="1" x14ac:dyDescent="0.25"/>
    <row r="67" ht="19.899999999999999" customHeight="1" x14ac:dyDescent="0.25"/>
    <row r="68" ht="19.899999999999999" customHeight="1" x14ac:dyDescent="0.25"/>
    <row r="69" ht="19.899999999999999" customHeight="1" x14ac:dyDescent="0.25"/>
    <row r="70" ht="19.899999999999999" customHeight="1" x14ac:dyDescent="0.25"/>
    <row r="71" ht="19.899999999999999" customHeight="1" x14ac:dyDescent="0.25"/>
    <row r="72" ht="19.899999999999999" customHeight="1" x14ac:dyDescent="0.25"/>
    <row r="73" ht="19.899999999999999" customHeight="1" x14ac:dyDescent="0.25"/>
    <row r="74" ht="19.899999999999999" customHeight="1" x14ac:dyDescent="0.25"/>
    <row r="75" ht="19.899999999999999" customHeight="1" x14ac:dyDescent="0.25"/>
    <row r="76" ht="19.899999999999999" customHeight="1" x14ac:dyDescent="0.25"/>
    <row r="77" ht="19.899999999999999" customHeight="1" x14ac:dyDescent="0.25"/>
    <row r="78" ht="19.899999999999999" customHeight="1" x14ac:dyDescent="0.25"/>
    <row r="79" ht="19.899999999999999" customHeight="1" x14ac:dyDescent="0.25"/>
    <row r="80" ht="19.899999999999999" customHeight="1" x14ac:dyDescent="0.25"/>
    <row r="81" ht="19.899999999999999" customHeight="1" x14ac:dyDescent="0.25"/>
    <row r="82" ht="19.899999999999999" customHeight="1" x14ac:dyDescent="0.25"/>
    <row r="83" ht="19.899999999999999" customHeight="1" x14ac:dyDescent="0.25"/>
    <row r="84" ht="19.899999999999999" customHeight="1" x14ac:dyDescent="0.25"/>
    <row r="85" ht="19.899999999999999" customHeight="1" x14ac:dyDescent="0.25"/>
    <row r="86" ht="19.899999999999999" customHeight="1" x14ac:dyDescent="0.25"/>
    <row r="87" ht="19.899999999999999" customHeight="1" x14ac:dyDescent="0.25"/>
    <row r="88" ht="19.899999999999999" customHeight="1" x14ac:dyDescent="0.25"/>
    <row r="89" ht="19.899999999999999" customHeight="1" x14ac:dyDescent="0.25"/>
    <row r="90" ht="19.899999999999999" customHeight="1" x14ac:dyDescent="0.25"/>
    <row r="91" ht="19.899999999999999" customHeight="1" x14ac:dyDescent="0.25"/>
    <row r="92" ht="19.899999999999999" customHeight="1" x14ac:dyDescent="0.25"/>
    <row r="93" ht="19.899999999999999" customHeight="1" x14ac:dyDescent="0.25"/>
    <row r="94" ht="19.899999999999999" customHeight="1" x14ac:dyDescent="0.25"/>
    <row r="95" ht="19.899999999999999" customHeight="1" x14ac:dyDescent="0.25"/>
    <row r="96" ht="19.899999999999999" customHeight="1" x14ac:dyDescent="0.25"/>
    <row r="97" ht="19.899999999999999" customHeight="1" x14ac:dyDescent="0.25"/>
    <row r="98" ht="19.899999999999999" customHeight="1" x14ac:dyDescent="0.25"/>
    <row r="99" ht="19.899999999999999" customHeight="1" x14ac:dyDescent="0.25"/>
    <row r="100" ht="19.899999999999999" customHeight="1" x14ac:dyDescent="0.25"/>
    <row r="101" ht="19.899999999999999" customHeight="1" x14ac:dyDescent="0.25"/>
    <row r="102" ht="19.899999999999999" customHeight="1" x14ac:dyDescent="0.25"/>
    <row r="103" ht="19.899999999999999" customHeight="1" x14ac:dyDescent="0.25"/>
    <row r="104" ht="19.899999999999999" customHeight="1" x14ac:dyDescent="0.25"/>
    <row r="105" ht="19.899999999999999" customHeight="1" x14ac:dyDescent="0.25"/>
    <row r="106" ht="19.899999999999999" customHeight="1" x14ac:dyDescent="0.25"/>
    <row r="107" ht="19.899999999999999" customHeight="1" x14ac:dyDescent="0.25"/>
    <row r="108" ht="19.899999999999999" customHeight="1" x14ac:dyDescent="0.25"/>
    <row r="109" ht="19.899999999999999" customHeight="1" x14ac:dyDescent="0.25"/>
    <row r="110" ht="19.899999999999999" customHeight="1" x14ac:dyDescent="0.25"/>
    <row r="111" ht="19.899999999999999" customHeight="1" x14ac:dyDescent="0.25"/>
    <row r="112" ht="19.899999999999999" customHeight="1" x14ac:dyDescent="0.25"/>
    <row r="113" ht="19.899999999999999" customHeight="1" x14ac:dyDescent="0.25"/>
    <row r="114" ht="19.899999999999999" customHeight="1" x14ac:dyDescent="0.25"/>
    <row r="115" ht="19.899999999999999" customHeight="1" x14ac:dyDescent="0.25"/>
    <row r="116" ht="19.899999999999999" customHeight="1" x14ac:dyDescent="0.25"/>
    <row r="117" ht="19.899999999999999" customHeight="1" x14ac:dyDescent="0.25"/>
    <row r="118" ht="19.899999999999999" customHeight="1" x14ac:dyDescent="0.25"/>
    <row r="119" ht="19.899999999999999" customHeight="1" x14ac:dyDescent="0.25"/>
  </sheetData>
  <mergeCells count="91">
    <mergeCell ref="B36:U36"/>
    <mergeCell ref="AA14:AP17"/>
    <mergeCell ref="H28:J28"/>
    <mergeCell ref="N27:P27"/>
    <mergeCell ref="B37:U37"/>
    <mergeCell ref="Q28:S28"/>
    <mergeCell ref="B29:E29"/>
    <mergeCell ref="F29:Y29"/>
    <mergeCell ref="B31:U31"/>
    <mergeCell ref="B32:U32"/>
    <mergeCell ref="B35:U35"/>
    <mergeCell ref="X35:AL36"/>
    <mergeCell ref="K27:M27"/>
    <mergeCell ref="T28:V28"/>
    <mergeCell ref="W28:Y28"/>
    <mergeCell ref="Q27:S27"/>
    <mergeCell ref="H25:J26"/>
    <mergeCell ref="K25:M26"/>
    <mergeCell ref="N25:P26"/>
    <mergeCell ref="AA32:AP33"/>
    <mergeCell ref="B33:U34"/>
    <mergeCell ref="T27:V27"/>
    <mergeCell ref="W27:Y27"/>
    <mergeCell ref="B28:D28"/>
    <mergeCell ref="E28:G28"/>
    <mergeCell ref="K28:M28"/>
    <mergeCell ref="N28:P28"/>
    <mergeCell ref="B27:D27"/>
    <mergeCell ref="E27:G27"/>
    <mergeCell ref="H27:J27"/>
    <mergeCell ref="AA22:AM23"/>
    <mergeCell ref="S18:U18"/>
    <mergeCell ref="B21:N21"/>
    <mergeCell ref="O21:P21"/>
    <mergeCell ref="Q21:R21"/>
    <mergeCell ref="S21:U21"/>
    <mergeCell ref="X18:AM20"/>
    <mergeCell ref="B19:N19"/>
    <mergeCell ref="O22:P22"/>
    <mergeCell ref="Q22:R22"/>
    <mergeCell ref="S19:U19"/>
    <mergeCell ref="B20:N20"/>
    <mergeCell ref="O20:P20"/>
    <mergeCell ref="Q20:R20"/>
    <mergeCell ref="S20:U20"/>
    <mergeCell ref="S22:U22"/>
    <mergeCell ref="B24:Y24"/>
    <mergeCell ref="Q25:S26"/>
    <mergeCell ref="B22:N22"/>
    <mergeCell ref="B17:N17"/>
    <mergeCell ref="O17:P17"/>
    <mergeCell ref="Q17:R17"/>
    <mergeCell ref="S17:U17"/>
    <mergeCell ref="B18:N18"/>
    <mergeCell ref="O18:P18"/>
    <mergeCell ref="Q18:R18"/>
    <mergeCell ref="O19:P19"/>
    <mergeCell ref="Q19:R19"/>
    <mergeCell ref="T25:V26"/>
    <mergeCell ref="W25:Y26"/>
    <mergeCell ref="B25:D26"/>
    <mergeCell ref="E25:G26"/>
    <mergeCell ref="R9:U10"/>
    <mergeCell ref="B9:E10"/>
    <mergeCell ref="F9:I10"/>
    <mergeCell ref="J9:M10"/>
    <mergeCell ref="N9:Q10"/>
    <mergeCell ref="X12:AP13"/>
    <mergeCell ref="B13:U14"/>
    <mergeCell ref="B15:N15"/>
    <mergeCell ref="O15:P15"/>
    <mergeCell ref="Q15:R15"/>
    <mergeCell ref="S15:U15"/>
    <mergeCell ref="B16:N16"/>
    <mergeCell ref="O16:P16"/>
    <mergeCell ref="Q16:R16"/>
    <mergeCell ref="B11:U12"/>
    <mergeCell ref="S16:U16"/>
    <mergeCell ref="F6:I8"/>
    <mergeCell ref="B2:U3"/>
    <mergeCell ref="W2:AP3"/>
    <mergeCell ref="B4:E5"/>
    <mergeCell ref="F4:I5"/>
    <mergeCell ref="J4:M5"/>
    <mergeCell ref="N4:Q5"/>
    <mergeCell ref="R4:U5"/>
    <mergeCell ref="J6:M8"/>
    <mergeCell ref="N6:Q8"/>
    <mergeCell ref="R6:U8"/>
    <mergeCell ref="X6:AP8"/>
    <mergeCell ref="B6:E8"/>
  </mergeCells>
  <phoneticPr fontId="20" type="noConversion"/>
  <hyperlinks>
    <hyperlink ref="B11:U12" location="Odvětrání!A1" display="Odvětrání!A1"/>
  </hyperlinks>
  <pageMargins left="0.25" right="0.25" top="0.36" bottom="0.28000000000000003" header="0.21" footer="0.11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B119"/>
  <sheetViews>
    <sheetView workbookViewId="0">
      <selection activeCell="B6" sqref="B6:E8"/>
    </sheetView>
  </sheetViews>
  <sheetFormatPr defaultColWidth="8.85546875" defaultRowHeight="15" x14ac:dyDescent="0.25"/>
  <cols>
    <col min="1" max="1" width="1.42578125" style="3" customWidth="1"/>
    <col min="2" max="21" width="3.7109375" style="3" customWidth="1"/>
    <col min="22" max="22" width="1.5703125" style="3" customWidth="1"/>
    <col min="23" max="42" width="2.7109375" style="3" customWidth="1"/>
    <col min="43" max="43" width="2.42578125" style="3" customWidth="1"/>
    <col min="44" max="54" width="2.7109375" style="3" customWidth="1"/>
    <col min="55" max="75" width="3.7109375" style="3" customWidth="1"/>
    <col min="76" max="16384" width="8.85546875" style="3"/>
  </cols>
  <sheetData>
    <row r="1" spans="2:54" ht="13.15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15" customHeight="1" x14ac:dyDescent="0.25">
      <c r="B2" s="77" t="s">
        <v>2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W2" s="78" t="s">
        <v>66</v>
      </c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15" customHeight="1" x14ac:dyDescent="0.25"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899999999999999" customHeight="1" x14ac:dyDescent="0.25">
      <c r="B4" s="79" t="s">
        <v>3</v>
      </c>
      <c r="C4" s="79"/>
      <c r="D4" s="79"/>
      <c r="E4" s="79"/>
      <c r="F4" s="79" t="s">
        <v>4</v>
      </c>
      <c r="G4" s="80"/>
      <c r="H4" s="80"/>
      <c r="I4" s="80"/>
      <c r="J4" s="79" t="s">
        <v>5</v>
      </c>
      <c r="K4" s="80"/>
      <c r="L4" s="80"/>
      <c r="M4" s="80"/>
      <c r="N4" s="79" t="s">
        <v>6</v>
      </c>
      <c r="O4" s="80"/>
      <c r="P4" s="80"/>
      <c r="Q4" s="80"/>
      <c r="R4" s="79" t="s">
        <v>7</v>
      </c>
      <c r="S4" s="80"/>
      <c r="T4" s="80"/>
      <c r="U4" s="80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899999999999999" customHeight="1" thickBot="1" x14ac:dyDescent="0.3">
      <c r="B5" s="79"/>
      <c r="C5" s="79"/>
      <c r="D5" s="79"/>
      <c r="E5" s="79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25">
      <c r="B6" s="73">
        <v>0</v>
      </c>
      <c r="C6" s="73"/>
      <c r="D6" s="73"/>
      <c r="E6" s="73"/>
      <c r="F6" s="73">
        <v>0</v>
      </c>
      <c r="G6" s="73"/>
      <c r="H6" s="73"/>
      <c r="I6" s="73"/>
      <c r="J6" s="73">
        <v>0</v>
      </c>
      <c r="K6" s="73"/>
      <c r="L6" s="73"/>
      <c r="M6" s="73"/>
      <c r="N6" s="73">
        <v>0</v>
      </c>
      <c r="O6" s="73"/>
      <c r="P6" s="73"/>
      <c r="Q6" s="73"/>
      <c r="R6" s="73">
        <v>0</v>
      </c>
      <c r="S6" s="73"/>
      <c r="T6" s="73"/>
      <c r="U6" s="73"/>
      <c r="W6" s="5"/>
      <c r="X6" s="75" t="s">
        <v>96</v>
      </c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25"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W7" s="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25"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W8" s="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25">
      <c r="B9" s="81"/>
      <c r="C9" s="81"/>
      <c r="D9" s="81"/>
      <c r="E9" s="81"/>
      <c r="F9" s="71" t="s">
        <v>8</v>
      </c>
      <c r="G9" s="71"/>
      <c r="H9" s="71"/>
      <c r="I9" s="71"/>
      <c r="J9" s="72"/>
      <c r="K9" s="72"/>
      <c r="L9" s="72"/>
      <c r="M9" s="72"/>
      <c r="N9" s="71" t="s">
        <v>9</v>
      </c>
      <c r="O9" s="71"/>
      <c r="P9" s="71"/>
      <c r="Q9" s="71"/>
      <c r="R9" s="81"/>
      <c r="S9" s="81"/>
      <c r="T9" s="81"/>
      <c r="U9" s="81"/>
      <c r="W9" s="27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25">
      <c r="B10" s="81"/>
      <c r="C10" s="81"/>
      <c r="D10" s="81"/>
      <c r="E10" s="81"/>
      <c r="F10" s="71"/>
      <c r="G10" s="71"/>
      <c r="H10" s="71"/>
      <c r="I10" s="71"/>
      <c r="J10" s="72"/>
      <c r="K10" s="72"/>
      <c r="L10" s="72"/>
      <c r="M10" s="72"/>
      <c r="N10" s="71"/>
      <c r="O10" s="71"/>
      <c r="P10" s="71"/>
      <c r="Q10" s="71"/>
      <c r="R10" s="81"/>
      <c r="S10" s="81"/>
      <c r="T10" s="81"/>
      <c r="U10" s="81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25">
      <c r="B11" s="82" t="str">
        <f>F29</f>
        <v>Vaše střecha je odvětrána správně. Více o odvětrání v posledním listu.</v>
      </c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W11" s="27"/>
      <c r="X11" s="27"/>
      <c r="Y11" s="27"/>
      <c r="Z11" s="27"/>
      <c r="AA11" s="5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25"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W12" s="27"/>
      <c r="X12" s="85" t="s">
        <v>78</v>
      </c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899999999999999" customHeight="1" x14ac:dyDescent="0.25">
      <c r="B13" s="83" t="s">
        <v>10</v>
      </c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W13" s="6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899999999999999" customHeight="1" x14ac:dyDescent="0.25"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W14" s="6"/>
      <c r="X14" s="6"/>
      <c r="Y14" s="6"/>
      <c r="Z14" s="6"/>
      <c r="AA14" s="87" t="s">
        <v>97</v>
      </c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899999999999999" customHeight="1" x14ac:dyDescent="0.25">
      <c r="B15" s="89" t="s">
        <v>64</v>
      </c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90" t="s">
        <v>11</v>
      </c>
      <c r="P15" s="90"/>
      <c r="Q15" s="91" t="s">
        <v>12</v>
      </c>
      <c r="R15" s="91"/>
      <c r="S15" s="92" t="s">
        <v>13</v>
      </c>
      <c r="T15" s="92"/>
      <c r="U15" s="92"/>
      <c r="W15" s="5"/>
      <c r="X15" s="5"/>
      <c r="Y15" s="5"/>
      <c r="Z15" s="5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899999999999999" customHeight="1" x14ac:dyDescent="0.25">
      <c r="B16" s="69" t="s">
        <v>81</v>
      </c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6">
        <f>B27</f>
        <v>0</v>
      </c>
      <c r="P16" s="66"/>
      <c r="Q16" s="67">
        <f t="shared" ref="Q16:Q22" si="0">CEILING(O16,1)</f>
        <v>0</v>
      </c>
      <c r="R16" s="67"/>
      <c r="S16" s="68" t="s">
        <v>14</v>
      </c>
      <c r="T16" s="68"/>
      <c r="U16" s="68"/>
      <c r="W16" s="5"/>
      <c r="X16" s="5"/>
      <c r="Y16" s="5"/>
      <c r="Z16" s="5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5"/>
    </row>
    <row r="17" spans="2:43" ht="19.899999999999999" customHeight="1" x14ac:dyDescent="0.25">
      <c r="B17" s="70" t="s">
        <v>84</v>
      </c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6">
        <f>H27</f>
        <v>0</v>
      </c>
      <c r="P17" s="66"/>
      <c r="Q17" s="67">
        <f t="shared" si="0"/>
        <v>0</v>
      </c>
      <c r="R17" s="67"/>
      <c r="S17" s="68" t="s">
        <v>15</v>
      </c>
      <c r="T17" s="68"/>
      <c r="U17" s="68"/>
      <c r="W17" s="5"/>
      <c r="X17" s="5"/>
      <c r="Y17" s="5"/>
      <c r="Z17" s="5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5"/>
    </row>
    <row r="18" spans="2:43" ht="19.899999999999999" customHeight="1" x14ac:dyDescent="0.25">
      <c r="B18" s="70" t="s">
        <v>70</v>
      </c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6">
        <f>K27+E27</f>
        <v>0</v>
      </c>
      <c r="P18" s="66"/>
      <c r="Q18" s="67">
        <f t="shared" si="0"/>
        <v>0</v>
      </c>
      <c r="R18" s="67"/>
      <c r="S18" s="68" t="s">
        <v>92</v>
      </c>
      <c r="T18" s="68"/>
      <c r="U18" s="68"/>
      <c r="W18" s="5"/>
      <c r="X18" s="60" t="s">
        <v>53</v>
      </c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"/>
      <c r="AO18" s="6"/>
      <c r="AP18" s="6"/>
      <c r="AQ18" s="5"/>
    </row>
    <row r="19" spans="2:43" ht="19.899999999999999" customHeight="1" x14ac:dyDescent="0.25">
      <c r="B19" s="69" t="s">
        <v>65</v>
      </c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6">
        <f>Q27</f>
        <v>0</v>
      </c>
      <c r="P19" s="66"/>
      <c r="Q19" s="67">
        <f t="shared" si="0"/>
        <v>0</v>
      </c>
      <c r="R19" s="67"/>
      <c r="S19" s="68" t="s">
        <v>14</v>
      </c>
      <c r="T19" s="68"/>
      <c r="U19" s="68"/>
      <c r="W19" s="5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5"/>
      <c r="AO19" s="5"/>
      <c r="AP19" s="5"/>
      <c r="AQ19" s="5"/>
    </row>
    <row r="20" spans="2:43" ht="19.899999999999999" customHeight="1" x14ac:dyDescent="0.25">
      <c r="B20" s="70" t="s">
        <v>82</v>
      </c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6">
        <f>N27</f>
        <v>0</v>
      </c>
      <c r="P20" s="66"/>
      <c r="Q20" s="67">
        <f t="shared" si="0"/>
        <v>0</v>
      </c>
      <c r="R20" s="67"/>
      <c r="S20" s="68" t="s">
        <v>14</v>
      </c>
      <c r="T20" s="68"/>
      <c r="U20" s="68"/>
      <c r="W20" s="5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5"/>
      <c r="AO20" s="5"/>
      <c r="AP20" s="5"/>
      <c r="AQ20" s="5"/>
    </row>
    <row r="21" spans="2:43" ht="19.899999999999999" customHeight="1" x14ac:dyDescent="0.25">
      <c r="B21" s="70" t="s">
        <v>68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6">
        <f>T27</f>
        <v>0</v>
      </c>
      <c r="P21" s="66"/>
      <c r="Q21" s="67">
        <f t="shared" si="0"/>
        <v>0</v>
      </c>
      <c r="R21" s="67"/>
      <c r="S21" s="68" t="s">
        <v>1</v>
      </c>
      <c r="T21" s="68"/>
      <c r="U21" s="68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899999999999999" customHeight="1" x14ac:dyDescent="0.25">
      <c r="B22" s="86" t="s">
        <v>98</v>
      </c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6">
        <f>W27</f>
        <v>0</v>
      </c>
      <c r="P22" s="66"/>
      <c r="Q22" s="67">
        <f t="shared" si="0"/>
        <v>0</v>
      </c>
      <c r="R22" s="67"/>
      <c r="S22" s="68" t="s">
        <v>16</v>
      </c>
      <c r="T22" s="68"/>
      <c r="U22" s="68"/>
      <c r="W22" s="5"/>
      <c r="X22" s="6"/>
      <c r="Y22" s="6"/>
      <c r="Z22" s="6"/>
      <c r="AA22" s="58" t="s">
        <v>83</v>
      </c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"/>
      <c r="AO22" s="5"/>
      <c r="AP22" s="5"/>
      <c r="AQ22" s="5"/>
    </row>
    <row r="23" spans="2:43" ht="24.75" customHeight="1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"/>
      <c r="AO23" s="5"/>
      <c r="AP23" s="5"/>
      <c r="AQ23" s="5"/>
    </row>
    <row r="24" spans="2:43" ht="27" hidden="1" customHeight="1" x14ac:dyDescent="0.25">
      <c r="B24" s="65" t="s">
        <v>17</v>
      </c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27" hidden="1" customHeight="1" x14ac:dyDescent="0.25">
      <c r="B25" s="62" t="s">
        <v>18</v>
      </c>
      <c r="C25" s="62"/>
      <c r="D25" s="62"/>
      <c r="E25" s="62" t="s">
        <v>19</v>
      </c>
      <c r="F25" s="62"/>
      <c r="G25" s="62"/>
      <c r="H25" s="62" t="s">
        <v>72</v>
      </c>
      <c r="I25" s="62"/>
      <c r="J25" s="62"/>
      <c r="K25" s="62" t="s">
        <v>20</v>
      </c>
      <c r="L25" s="62"/>
      <c r="M25" s="62"/>
      <c r="N25" s="62" t="s">
        <v>21</v>
      </c>
      <c r="O25" s="62"/>
      <c r="P25" s="62"/>
      <c r="Q25" s="62" t="s">
        <v>22</v>
      </c>
      <c r="R25" s="62"/>
      <c r="S25" s="62"/>
      <c r="T25" s="62" t="s">
        <v>73</v>
      </c>
      <c r="U25" s="62"/>
      <c r="V25" s="62"/>
      <c r="W25" s="62" t="s">
        <v>23</v>
      </c>
      <c r="X25" s="62"/>
      <c r="Y25" s="62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27" hidden="1" customHeight="1" thickBot="1" x14ac:dyDescent="0.3"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27" hidden="1" customHeight="1" thickTop="1" x14ac:dyDescent="0.25">
      <c r="B27" s="64">
        <f>B6*1.1/30</f>
        <v>0</v>
      </c>
      <c r="C27" s="64"/>
      <c r="D27" s="64"/>
      <c r="E27" s="64">
        <f>F6/21</f>
        <v>0</v>
      </c>
      <c r="F27" s="64"/>
      <c r="G27" s="64"/>
      <c r="H27" s="64">
        <f>B6*1.1/3.1</f>
        <v>0</v>
      </c>
      <c r="I27" s="64"/>
      <c r="J27" s="64"/>
      <c r="K27" s="64">
        <f>J6/9</f>
        <v>0</v>
      </c>
      <c r="L27" s="64"/>
      <c r="M27" s="64"/>
      <c r="N27" s="64">
        <f>N6/6</f>
        <v>0</v>
      </c>
      <c r="O27" s="64"/>
      <c r="P27" s="64"/>
      <c r="Q27" s="64">
        <f>R6*1.1/7.5</f>
        <v>0</v>
      </c>
      <c r="R27" s="64"/>
      <c r="S27" s="64"/>
      <c r="T27" s="64">
        <f>B6*28*1.1/496</f>
        <v>0</v>
      </c>
      <c r="U27" s="64"/>
      <c r="V27" s="64"/>
      <c r="W27" s="64">
        <f>B6/17</f>
        <v>0</v>
      </c>
      <c r="X27" s="64"/>
      <c r="Y27" s="64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27" hidden="1" customHeight="1" x14ac:dyDescent="0.25">
      <c r="B28" s="54" t="s">
        <v>24</v>
      </c>
      <c r="C28" s="54"/>
      <c r="D28" s="54"/>
      <c r="E28" s="54" t="s">
        <v>25</v>
      </c>
      <c r="F28" s="54"/>
      <c r="G28" s="54"/>
      <c r="H28" s="54" t="s">
        <v>25</v>
      </c>
      <c r="I28" s="54"/>
      <c r="J28" s="54"/>
      <c r="K28" s="54" t="s">
        <v>25</v>
      </c>
      <c r="L28" s="54"/>
      <c r="M28" s="54"/>
      <c r="N28" s="54" t="s">
        <v>26</v>
      </c>
      <c r="O28" s="54"/>
      <c r="P28" s="54"/>
      <c r="Q28" s="54" t="s">
        <v>27</v>
      </c>
      <c r="R28" s="54"/>
      <c r="S28" s="54"/>
      <c r="T28" s="54" t="s">
        <v>0</v>
      </c>
      <c r="U28" s="54"/>
      <c r="V28" s="54"/>
      <c r="W28" s="54" t="s">
        <v>28</v>
      </c>
      <c r="X28" s="54"/>
      <c r="Y28" s="54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27" hidden="1" customHeight="1" x14ac:dyDescent="0.25">
      <c r="B29" s="55">
        <f>B6/300*10000/2/275</f>
        <v>0</v>
      </c>
      <c r="C29" s="55"/>
      <c r="D29" s="55"/>
      <c r="E29" s="55"/>
      <c r="F29" s="56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27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45" customHeight="1" x14ac:dyDescent="0.25">
      <c r="B31" s="57" t="s">
        <v>30</v>
      </c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1.75" customHeight="1" x14ac:dyDescent="0.25">
      <c r="B32" s="59" t="s">
        <v>54</v>
      </c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13"/>
      <c r="W32" s="14"/>
      <c r="X32" s="14"/>
      <c r="Y32" s="14"/>
      <c r="Z32" s="7"/>
      <c r="AA32" s="58" t="s">
        <v>52</v>
      </c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"/>
    </row>
    <row r="33" spans="2:43" ht="24.75" customHeight="1" x14ac:dyDescent="0.25">
      <c r="B33" s="59" t="s">
        <v>55</v>
      </c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W33" s="5"/>
      <c r="X33" s="5"/>
      <c r="Y33" s="5"/>
      <c r="Z33" s="5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"/>
    </row>
    <row r="34" spans="2:43" x14ac:dyDescent="0.25"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x14ac:dyDescent="0.25">
      <c r="B35" s="59" t="s">
        <v>79</v>
      </c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W35" s="5"/>
      <c r="X35" s="60" t="s">
        <v>51</v>
      </c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5"/>
      <c r="AN35" s="5"/>
      <c r="AO35" s="5"/>
      <c r="AP35" s="5"/>
      <c r="AQ35" s="5"/>
    </row>
    <row r="36" spans="2:43" ht="24.75" customHeight="1" x14ac:dyDescent="0.25">
      <c r="B36" s="59" t="s">
        <v>95</v>
      </c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W36" s="5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5"/>
      <c r="AN36" s="5"/>
      <c r="AO36" s="5"/>
      <c r="AP36" s="5"/>
      <c r="AQ36" s="5"/>
    </row>
    <row r="37" spans="2:43" ht="19.899999999999999" customHeight="1" x14ac:dyDescent="0.25">
      <c r="B37" s="61" t="s">
        <v>29</v>
      </c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899999999999999" customHeight="1" x14ac:dyDescent="0.25"/>
    <row r="39" spans="2:43" ht="19.899999999999999" customHeight="1" x14ac:dyDescent="0.25"/>
    <row r="40" spans="2:43" ht="19.899999999999999" customHeight="1" x14ac:dyDescent="0.25"/>
    <row r="41" spans="2:43" ht="19.899999999999999" customHeight="1" x14ac:dyDescent="0.25"/>
    <row r="42" spans="2:43" ht="19.899999999999999" customHeight="1" x14ac:dyDescent="0.25"/>
    <row r="43" spans="2:43" ht="19.899999999999999" customHeight="1" x14ac:dyDescent="0.25"/>
    <row r="44" spans="2:43" ht="19.899999999999999" customHeight="1" x14ac:dyDescent="0.25"/>
    <row r="45" spans="2:43" ht="19.899999999999999" customHeight="1" x14ac:dyDescent="0.25"/>
    <row r="46" spans="2:43" ht="19.899999999999999" customHeight="1" x14ac:dyDescent="0.25"/>
    <row r="47" spans="2:43" ht="19.899999999999999" customHeight="1" x14ac:dyDescent="0.25"/>
    <row r="48" spans="2:43" ht="19.899999999999999" customHeight="1" x14ac:dyDescent="0.25"/>
    <row r="49" ht="19.899999999999999" customHeight="1" x14ac:dyDescent="0.25"/>
    <row r="50" ht="19.899999999999999" customHeight="1" x14ac:dyDescent="0.25"/>
    <row r="51" ht="19.899999999999999" customHeight="1" x14ac:dyDescent="0.25"/>
    <row r="52" ht="19.899999999999999" customHeight="1" x14ac:dyDescent="0.25"/>
    <row r="53" ht="19.899999999999999" customHeight="1" x14ac:dyDescent="0.25"/>
    <row r="54" ht="19.899999999999999" customHeight="1" x14ac:dyDescent="0.25"/>
    <row r="55" ht="19.899999999999999" customHeight="1" x14ac:dyDescent="0.25"/>
    <row r="56" ht="19.899999999999999" customHeight="1" x14ac:dyDescent="0.25"/>
    <row r="57" ht="19.899999999999999" customHeight="1" x14ac:dyDescent="0.25"/>
    <row r="58" ht="19.899999999999999" customHeight="1" x14ac:dyDescent="0.25"/>
    <row r="59" ht="19.899999999999999" customHeight="1" x14ac:dyDescent="0.25"/>
    <row r="60" ht="19.899999999999999" customHeight="1" x14ac:dyDescent="0.25"/>
    <row r="61" ht="19.899999999999999" customHeight="1" x14ac:dyDescent="0.25"/>
    <row r="62" ht="19.899999999999999" customHeight="1" x14ac:dyDescent="0.25"/>
    <row r="63" ht="19.899999999999999" customHeight="1" x14ac:dyDescent="0.25"/>
    <row r="64" ht="19.899999999999999" customHeight="1" x14ac:dyDescent="0.25"/>
    <row r="65" ht="19.899999999999999" customHeight="1" x14ac:dyDescent="0.25"/>
    <row r="66" ht="19.899999999999999" customHeight="1" x14ac:dyDescent="0.25"/>
    <row r="67" ht="19.899999999999999" customHeight="1" x14ac:dyDescent="0.25"/>
    <row r="68" ht="19.899999999999999" customHeight="1" x14ac:dyDescent="0.25"/>
    <row r="69" ht="19.899999999999999" customHeight="1" x14ac:dyDescent="0.25"/>
    <row r="70" ht="19.899999999999999" customHeight="1" x14ac:dyDescent="0.25"/>
    <row r="71" ht="19.899999999999999" customHeight="1" x14ac:dyDescent="0.25"/>
    <row r="72" ht="19.899999999999999" customHeight="1" x14ac:dyDescent="0.25"/>
    <row r="73" ht="19.899999999999999" customHeight="1" x14ac:dyDescent="0.25"/>
    <row r="74" ht="19.899999999999999" customHeight="1" x14ac:dyDescent="0.25"/>
    <row r="75" ht="19.899999999999999" customHeight="1" x14ac:dyDescent="0.25"/>
    <row r="76" ht="19.899999999999999" customHeight="1" x14ac:dyDescent="0.25"/>
    <row r="77" ht="19.899999999999999" customHeight="1" x14ac:dyDescent="0.25"/>
    <row r="78" ht="19.899999999999999" customHeight="1" x14ac:dyDescent="0.25"/>
    <row r="79" ht="19.899999999999999" customHeight="1" x14ac:dyDescent="0.25"/>
    <row r="80" ht="19.899999999999999" customHeight="1" x14ac:dyDescent="0.25"/>
    <row r="81" ht="19.899999999999999" customHeight="1" x14ac:dyDescent="0.25"/>
    <row r="82" ht="19.899999999999999" customHeight="1" x14ac:dyDescent="0.25"/>
    <row r="83" ht="19.899999999999999" customHeight="1" x14ac:dyDescent="0.25"/>
    <row r="84" ht="19.899999999999999" customHeight="1" x14ac:dyDescent="0.25"/>
    <row r="85" ht="19.899999999999999" customHeight="1" x14ac:dyDescent="0.25"/>
    <row r="86" ht="19.899999999999999" customHeight="1" x14ac:dyDescent="0.25"/>
    <row r="87" ht="19.899999999999999" customHeight="1" x14ac:dyDescent="0.25"/>
    <row r="88" ht="19.899999999999999" customHeight="1" x14ac:dyDescent="0.25"/>
    <row r="89" ht="19.899999999999999" customHeight="1" x14ac:dyDescent="0.25"/>
    <row r="90" ht="19.899999999999999" customHeight="1" x14ac:dyDescent="0.25"/>
    <row r="91" ht="19.899999999999999" customHeight="1" x14ac:dyDescent="0.25"/>
    <row r="92" ht="19.899999999999999" customHeight="1" x14ac:dyDescent="0.25"/>
    <row r="93" ht="19.899999999999999" customHeight="1" x14ac:dyDescent="0.25"/>
    <row r="94" ht="19.899999999999999" customHeight="1" x14ac:dyDescent="0.25"/>
    <row r="95" ht="19.899999999999999" customHeight="1" x14ac:dyDescent="0.25"/>
    <row r="96" ht="19.899999999999999" customHeight="1" x14ac:dyDescent="0.25"/>
    <row r="97" ht="19.899999999999999" customHeight="1" x14ac:dyDescent="0.25"/>
    <row r="98" ht="19.899999999999999" customHeight="1" x14ac:dyDescent="0.25"/>
    <row r="99" ht="19.899999999999999" customHeight="1" x14ac:dyDescent="0.25"/>
    <row r="100" ht="19.899999999999999" customHeight="1" x14ac:dyDescent="0.25"/>
    <row r="101" ht="19.899999999999999" customHeight="1" x14ac:dyDescent="0.25"/>
    <row r="102" ht="19.899999999999999" customHeight="1" x14ac:dyDescent="0.25"/>
    <row r="103" ht="19.899999999999999" customHeight="1" x14ac:dyDescent="0.25"/>
    <row r="104" ht="19.899999999999999" customHeight="1" x14ac:dyDescent="0.25"/>
    <row r="105" ht="19.899999999999999" customHeight="1" x14ac:dyDescent="0.25"/>
    <row r="106" ht="19.899999999999999" customHeight="1" x14ac:dyDescent="0.25"/>
    <row r="107" ht="19.899999999999999" customHeight="1" x14ac:dyDescent="0.25"/>
    <row r="108" ht="19.899999999999999" customHeight="1" x14ac:dyDescent="0.25"/>
    <row r="109" ht="19.899999999999999" customHeight="1" x14ac:dyDescent="0.25"/>
    <row r="110" ht="19.899999999999999" customHeight="1" x14ac:dyDescent="0.25"/>
    <row r="111" ht="19.899999999999999" customHeight="1" x14ac:dyDescent="0.25"/>
    <row r="112" ht="19.899999999999999" customHeight="1" x14ac:dyDescent="0.25"/>
    <row r="113" ht="19.899999999999999" customHeight="1" x14ac:dyDescent="0.25"/>
    <row r="114" ht="19.899999999999999" customHeight="1" x14ac:dyDescent="0.25"/>
    <row r="115" ht="19.899999999999999" customHeight="1" x14ac:dyDescent="0.25"/>
    <row r="116" ht="19.899999999999999" customHeight="1" x14ac:dyDescent="0.25"/>
    <row r="117" ht="19.899999999999999" customHeight="1" x14ac:dyDescent="0.25"/>
    <row r="118" ht="19.899999999999999" customHeight="1" x14ac:dyDescent="0.25"/>
    <row r="119" ht="19.899999999999999" customHeight="1" x14ac:dyDescent="0.25"/>
  </sheetData>
  <mergeCells count="91">
    <mergeCell ref="B35:U35"/>
    <mergeCell ref="X35:AL36"/>
    <mergeCell ref="B36:U36"/>
    <mergeCell ref="B37:U37"/>
    <mergeCell ref="AA14:AP17"/>
    <mergeCell ref="B29:E29"/>
    <mergeCell ref="F29:Y29"/>
    <mergeCell ref="B31:U31"/>
    <mergeCell ref="B32:U32"/>
    <mergeCell ref="AA32:AP33"/>
    <mergeCell ref="B33:U34"/>
    <mergeCell ref="T27:V27"/>
    <mergeCell ref="W27:Y27"/>
    <mergeCell ref="B28:D28"/>
    <mergeCell ref="E28:G28"/>
    <mergeCell ref="H28:J28"/>
    <mergeCell ref="K28:M28"/>
    <mergeCell ref="N28:P28"/>
    <mergeCell ref="Q28:S28"/>
    <mergeCell ref="T28:V28"/>
    <mergeCell ref="W28:Y28"/>
    <mergeCell ref="Q27:S27"/>
    <mergeCell ref="AA22:AM23"/>
    <mergeCell ref="B24:Y24"/>
    <mergeCell ref="B25:D26"/>
    <mergeCell ref="E25:G26"/>
    <mergeCell ref="H25:J26"/>
    <mergeCell ref="K25:M26"/>
    <mergeCell ref="N25:P26"/>
    <mergeCell ref="Q25:S26"/>
    <mergeCell ref="T25:V26"/>
    <mergeCell ref="W25:Y26"/>
    <mergeCell ref="B27:D27"/>
    <mergeCell ref="E27:G27"/>
    <mergeCell ref="H27:J27"/>
    <mergeCell ref="K27:M27"/>
    <mergeCell ref="N27:P27"/>
    <mergeCell ref="B21:N21"/>
    <mergeCell ref="O21:P21"/>
    <mergeCell ref="Q21:R21"/>
    <mergeCell ref="S21:U21"/>
    <mergeCell ref="B22:N22"/>
    <mergeCell ref="O22:P22"/>
    <mergeCell ref="Q22:R22"/>
    <mergeCell ref="S22:U22"/>
    <mergeCell ref="X18:AM20"/>
    <mergeCell ref="B19:N19"/>
    <mergeCell ref="O19:P19"/>
    <mergeCell ref="Q19:R19"/>
    <mergeCell ref="S19:U19"/>
    <mergeCell ref="B20:N20"/>
    <mergeCell ref="O20:P20"/>
    <mergeCell ref="Q20:R20"/>
    <mergeCell ref="S20:U20"/>
    <mergeCell ref="B18:N18"/>
    <mergeCell ref="O18:P18"/>
    <mergeCell ref="Q18:R18"/>
    <mergeCell ref="S18:U18"/>
    <mergeCell ref="S16:U16"/>
    <mergeCell ref="B17:N17"/>
    <mergeCell ref="O17:P17"/>
    <mergeCell ref="Q17:R17"/>
    <mergeCell ref="S17:U17"/>
    <mergeCell ref="B16:N16"/>
    <mergeCell ref="O16:P16"/>
    <mergeCell ref="Q16:R16"/>
    <mergeCell ref="X12:AP13"/>
    <mergeCell ref="B13:U14"/>
    <mergeCell ref="B15:N15"/>
    <mergeCell ref="O15:P15"/>
    <mergeCell ref="Q15:R15"/>
    <mergeCell ref="S15:U15"/>
    <mergeCell ref="B11:U12"/>
    <mergeCell ref="B2:U3"/>
    <mergeCell ref="W2:AP3"/>
    <mergeCell ref="B4:E5"/>
    <mergeCell ref="F4:I5"/>
    <mergeCell ref="J4:M5"/>
    <mergeCell ref="N4:Q5"/>
    <mergeCell ref="R4:U5"/>
    <mergeCell ref="X6:AP9"/>
    <mergeCell ref="B6:E8"/>
    <mergeCell ref="F6:I8"/>
    <mergeCell ref="J6:M8"/>
    <mergeCell ref="N6:Q8"/>
    <mergeCell ref="R6:U8"/>
    <mergeCell ref="B9:E10"/>
    <mergeCell ref="F9:I10"/>
    <mergeCell ref="J9:M10"/>
    <mergeCell ref="N9:Q10"/>
    <mergeCell ref="R9:U10"/>
  </mergeCells>
  <hyperlinks>
    <hyperlink ref="B11:U12" location="Odvětrání!A1" display="Odvětrání!A1"/>
  </hyperlinks>
  <pageMargins left="0.7" right="0.7" top="0.78740157499999996" bottom="0.78740157499999996" header="0.3" footer="0.3"/>
  <pageSetup paperSize="9"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1"/>
    <pageSetUpPr fitToPage="1"/>
  </sheetPr>
  <dimension ref="A1:U34"/>
  <sheetViews>
    <sheetView showGridLines="0" zoomScale="84" zoomScaleNormal="84" workbookViewId="0">
      <selection activeCell="A2" sqref="A2:B3"/>
    </sheetView>
  </sheetViews>
  <sheetFormatPr defaultRowHeight="15" x14ac:dyDescent="0.25"/>
  <cols>
    <col min="2" max="2" width="9.28515625" customWidth="1"/>
    <col min="3" max="3" width="4.140625" customWidth="1"/>
    <col min="7" max="7" width="6.140625" customWidth="1"/>
    <col min="11" max="11" width="6.5703125" customWidth="1"/>
    <col min="15" max="15" width="5.85546875" customWidth="1"/>
    <col min="18" max="18" width="10" customWidth="1"/>
  </cols>
  <sheetData>
    <row r="1" spans="1:21" ht="30" customHeight="1" thickBot="1" x14ac:dyDescent="0.3">
      <c r="A1" s="118" t="s">
        <v>67</v>
      </c>
      <c r="B1" s="119"/>
      <c r="C1" s="20"/>
      <c r="D1" s="94" t="s">
        <v>46</v>
      </c>
      <c r="E1" s="95"/>
      <c r="F1" s="96"/>
      <c r="G1" s="101" t="s">
        <v>75</v>
      </c>
      <c r="H1" s="102" t="s">
        <v>47</v>
      </c>
      <c r="I1" s="103"/>
      <c r="J1" s="104"/>
      <c r="K1" s="101" t="s">
        <v>75</v>
      </c>
      <c r="L1" s="102" t="s">
        <v>48</v>
      </c>
      <c r="M1" s="103"/>
      <c r="N1" s="104"/>
      <c r="O1" s="101" t="s">
        <v>75</v>
      </c>
      <c r="P1" s="94" t="s">
        <v>76</v>
      </c>
      <c r="Q1" s="95"/>
      <c r="R1" s="96"/>
      <c r="S1" s="23">
        <f>D2/6</f>
        <v>0</v>
      </c>
      <c r="T1" s="28">
        <f>P2/1.22</f>
        <v>0</v>
      </c>
    </row>
    <row r="2" spans="1:21" x14ac:dyDescent="0.25">
      <c r="A2" s="112">
        <v>0</v>
      </c>
      <c r="B2" s="113"/>
      <c r="C2" s="20"/>
      <c r="D2" s="97">
        <f>A2/300*10000/2/275</f>
        <v>0</v>
      </c>
      <c r="E2" s="98"/>
      <c r="F2" s="22" t="s">
        <v>74</v>
      </c>
      <c r="G2" s="101"/>
      <c r="H2" s="116">
        <f>A2/300*10000/2/322</f>
        <v>0</v>
      </c>
      <c r="I2" s="117"/>
      <c r="J2" s="21" t="s">
        <v>49</v>
      </c>
      <c r="K2" s="101"/>
      <c r="L2" s="116">
        <f>A2/300*10000/2/30</f>
        <v>0</v>
      </c>
      <c r="M2" s="117"/>
      <c r="N2" s="21" t="s">
        <v>49</v>
      </c>
      <c r="O2" s="101"/>
      <c r="P2" s="97">
        <f>A2/300*10000/2/258</f>
        <v>0</v>
      </c>
      <c r="Q2" s="98"/>
      <c r="R2" s="22" t="s">
        <v>74</v>
      </c>
      <c r="S2" s="2"/>
      <c r="T2" s="2"/>
      <c r="U2" s="2"/>
    </row>
    <row r="3" spans="1:21" ht="15.75" thickBot="1" x14ac:dyDescent="0.3">
      <c r="A3" s="114"/>
      <c r="B3" s="115"/>
      <c r="C3" s="20"/>
      <c r="D3" s="99">
        <f>CEILING(S1,1)</f>
        <v>0</v>
      </c>
      <c r="E3" s="100"/>
      <c r="F3" s="19" t="s">
        <v>49</v>
      </c>
      <c r="G3" s="101"/>
      <c r="H3" s="99">
        <f>CEILING(H2,1)</f>
        <v>0</v>
      </c>
      <c r="I3" s="100"/>
      <c r="J3" s="19" t="s">
        <v>49</v>
      </c>
      <c r="K3" s="101"/>
      <c r="L3" s="99">
        <f>CEILING(L2,1)</f>
        <v>0</v>
      </c>
      <c r="M3" s="100"/>
      <c r="N3" s="19" t="s">
        <v>49</v>
      </c>
      <c r="O3" s="101"/>
      <c r="P3" s="99">
        <f>CEILING(T1,1)</f>
        <v>0</v>
      </c>
      <c r="Q3" s="100"/>
      <c r="R3" s="19" t="s">
        <v>49</v>
      </c>
      <c r="S3" s="2"/>
      <c r="T3" s="2"/>
      <c r="U3" s="2"/>
    </row>
    <row r="4" spans="1:21" s="16" customFormat="1" x14ac:dyDescent="0.25">
      <c r="A4" s="18"/>
      <c r="B4" s="18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S4" s="110" t="s">
        <v>44</v>
      </c>
      <c r="T4" s="111"/>
      <c r="U4" s="111"/>
    </row>
    <row r="5" spans="1:21" x14ac:dyDescent="0.25">
      <c r="A5" s="15" t="s">
        <v>50</v>
      </c>
      <c r="S5" s="111"/>
      <c r="T5" s="111"/>
      <c r="U5" s="111"/>
    </row>
    <row r="6" spans="1:21" ht="30.75" customHeight="1" x14ac:dyDescent="0.25">
      <c r="A6" s="88" t="s">
        <v>45</v>
      </c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S6" s="2"/>
      <c r="T6" s="2"/>
      <c r="U6" s="2"/>
    </row>
    <row r="7" spans="1:21" ht="15" customHeight="1" x14ac:dyDescent="0.25">
      <c r="A7" s="45" t="s">
        <v>43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S7" s="106" t="s">
        <v>42</v>
      </c>
      <c r="T7" s="106"/>
      <c r="U7" s="106"/>
    </row>
    <row r="8" spans="1:21" ht="15" customHeight="1" x14ac:dyDescent="0.25">
      <c r="A8" s="76" t="s">
        <v>41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S8" s="106"/>
      <c r="T8" s="106"/>
      <c r="U8" s="106"/>
    </row>
    <row r="9" spans="1:21" x14ac:dyDescent="0.25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S9" s="106"/>
      <c r="T9" s="106"/>
      <c r="U9" s="106"/>
    </row>
    <row r="10" spans="1:21" x14ac:dyDescent="0.25">
      <c r="S10" s="106"/>
      <c r="T10" s="106"/>
      <c r="U10" s="106"/>
    </row>
    <row r="11" spans="1:21" ht="15.75" x14ac:dyDescent="0.25">
      <c r="A11" s="29" t="s">
        <v>40</v>
      </c>
      <c r="S11" s="106"/>
      <c r="T11" s="106"/>
      <c r="U11" s="106"/>
    </row>
    <row r="12" spans="1:21" ht="17.25" x14ac:dyDescent="0.25">
      <c r="A12" t="s">
        <v>39</v>
      </c>
      <c r="S12" s="106"/>
      <c r="T12" s="106"/>
      <c r="U12" s="106"/>
    </row>
    <row r="13" spans="1:21" ht="17.25" x14ac:dyDescent="0.25">
      <c r="A13" t="s">
        <v>38</v>
      </c>
      <c r="S13" s="106"/>
      <c r="T13" s="106"/>
      <c r="U13" s="106"/>
    </row>
    <row r="14" spans="1:21" ht="17.25" x14ac:dyDescent="0.25">
      <c r="A14" t="s">
        <v>37</v>
      </c>
      <c r="S14" s="106"/>
      <c r="T14" s="106"/>
      <c r="U14" s="106"/>
    </row>
    <row r="15" spans="1:21" ht="17.25" x14ac:dyDescent="0.25">
      <c r="A15" t="s">
        <v>36</v>
      </c>
      <c r="S15" s="106"/>
      <c r="T15" s="106"/>
      <c r="U15" s="106"/>
    </row>
    <row r="16" spans="1:21" x14ac:dyDescent="0.25">
      <c r="S16" s="106"/>
      <c r="T16" s="106"/>
      <c r="U16" s="106"/>
    </row>
    <row r="17" spans="1:21" ht="17.25" x14ac:dyDescent="0.25">
      <c r="A17" t="s">
        <v>85</v>
      </c>
      <c r="S17" s="106"/>
      <c r="T17" s="106"/>
      <c r="U17" s="106"/>
    </row>
    <row r="18" spans="1:21" ht="17.25" x14ac:dyDescent="0.25">
      <c r="A18" t="s">
        <v>35</v>
      </c>
      <c r="S18" s="106"/>
      <c r="T18" s="106"/>
      <c r="U18" s="106"/>
    </row>
    <row r="19" spans="1:21" x14ac:dyDescent="0.25">
      <c r="S19" s="2"/>
      <c r="T19" s="2"/>
      <c r="U19" s="2"/>
    </row>
    <row r="20" spans="1:21" ht="15" customHeight="1" x14ac:dyDescent="0.25">
      <c r="A20" t="s">
        <v>34</v>
      </c>
      <c r="S20" s="105" t="s">
        <v>33</v>
      </c>
      <c r="T20" s="105"/>
      <c r="U20" s="105"/>
    </row>
    <row r="21" spans="1:21" x14ac:dyDescent="0.25">
      <c r="S21" s="105"/>
      <c r="T21" s="105"/>
      <c r="U21" s="105"/>
    </row>
    <row r="22" spans="1:21" ht="15" customHeight="1" x14ac:dyDescent="0.25">
      <c r="A22" s="107" t="s">
        <v>32</v>
      </c>
      <c r="B22" s="108"/>
      <c r="C22" s="108"/>
      <c r="D22" s="109"/>
      <c r="E22" s="76" t="s">
        <v>86</v>
      </c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S22" s="105"/>
      <c r="T22" s="105"/>
      <c r="U22" s="105"/>
    </row>
    <row r="23" spans="1:21" ht="15" customHeight="1" x14ac:dyDescent="0.25">
      <c r="A23" s="108"/>
      <c r="B23" s="108"/>
      <c r="C23" s="108"/>
      <c r="D23" s="109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S23" s="105"/>
      <c r="T23" s="105"/>
      <c r="U23" s="105"/>
    </row>
    <row r="24" spans="1:21" ht="15" customHeight="1" x14ac:dyDescent="0.25">
      <c r="A24" s="108"/>
      <c r="B24" s="108"/>
      <c r="C24" s="108"/>
      <c r="D24" s="109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S24" s="105"/>
      <c r="T24" s="105"/>
      <c r="U24" s="105"/>
    </row>
    <row r="25" spans="1:21" x14ac:dyDescent="0.25">
      <c r="A25" s="108"/>
      <c r="B25" s="108"/>
      <c r="C25" s="108"/>
      <c r="D25" s="109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S25" s="105"/>
      <c r="T25" s="105"/>
      <c r="U25" s="105"/>
    </row>
    <row r="26" spans="1:21" x14ac:dyDescent="0.25">
      <c r="S26" s="105"/>
      <c r="T26" s="105"/>
      <c r="U26" s="105"/>
    </row>
    <row r="27" spans="1:21" x14ac:dyDescent="0.25">
      <c r="A27" t="s">
        <v>31</v>
      </c>
      <c r="S27" s="105"/>
      <c r="T27" s="105"/>
      <c r="U27" s="105"/>
    </row>
    <row r="28" spans="1:21" x14ac:dyDescent="0.25">
      <c r="S28" s="105"/>
      <c r="T28" s="105"/>
      <c r="U28" s="105"/>
    </row>
    <row r="29" spans="1:21" x14ac:dyDescent="0.25">
      <c r="S29" s="105"/>
      <c r="T29" s="105"/>
      <c r="U29" s="105"/>
    </row>
    <row r="30" spans="1:21" x14ac:dyDescent="0.25">
      <c r="S30" s="105"/>
      <c r="T30" s="105"/>
      <c r="U30" s="105"/>
    </row>
    <row r="31" spans="1:21" x14ac:dyDescent="0.25">
      <c r="S31" s="105"/>
      <c r="T31" s="105"/>
      <c r="U31" s="105"/>
    </row>
    <row r="32" spans="1:21" x14ac:dyDescent="0.25">
      <c r="S32" s="105"/>
      <c r="T32" s="105"/>
      <c r="U32" s="105"/>
    </row>
    <row r="33" spans="19:21" x14ac:dyDescent="0.25">
      <c r="S33" s="105"/>
      <c r="T33" s="105"/>
      <c r="U33" s="105"/>
    </row>
    <row r="34" spans="19:21" x14ac:dyDescent="0.25">
      <c r="S34" s="105"/>
      <c r="T34" s="105"/>
      <c r="U34" s="105"/>
    </row>
  </sheetData>
  <mergeCells count="25">
    <mergeCell ref="A1:B1"/>
    <mergeCell ref="D1:F1"/>
    <mergeCell ref="G1:G3"/>
    <mergeCell ref="H1:J1"/>
    <mergeCell ref="K1:K3"/>
    <mergeCell ref="S4:U5"/>
    <mergeCell ref="A2:B3"/>
    <mergeCell ref="D2:E2"/>
    <mergeCell ref="H2:I2"/>
    <mergeCell ref="L2:M2"/>
    <mergeCell ref="L3:M3"/>
    <mergeCell ref="A8:Q9"/>
    <mergeCell ref="E22:Q25"/>
    <mergeCell ref="S20:U34"/>
    <mergeCell ref="S7:U18"/>
    <mergeCell ref="A6:Q6"/>
    <mergeCell ref="A7:Q7"/>
    <mergeCell ref="A22:D25"/>
    <mergeCell ref="P1:R1"/>
    <mergeCell ref="P2:Q2"/>
    <mergeCell ref="P3:Q3"/>
    <mergeCell ref="O1:O3"/>
    <mergeCell ref="D3:E3"/>
    <mergeCell ref="H3:I3"/>
    <mergeCell ref="L1:N1"/>
  </mergeCells>
  <phoneticPr fontId="20" type="noConversion"/>
  <pageMargins left="0.28999999999999998" right="0.17" top="0.27" bottom="0.21" header="0.4921259845" footer="0.23"/>
  <pageSetup paperSize="9" scale="7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Úvod</vt:lpstr>
      <vt:lpstr>Cambridge Xpress</vt:lpstr>
      <vt:lpstr>Cambridge Xtreme 9,5°</vt:lpstr>
      <vt:lpstr>Odvětrání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czprmbor</dc:creator>
  <cp:lastModifiedBy>Marcela Krajcova</cp:lastModifiedBy>
  <cp:lastPrinted>2015-11-20T13:03:53Z</cp:lastPrinted>
  <dcterms:created xsi:type="dcterms:W3CDTF">2014-10-01T12:20:12Z</dcterms:created>
  <dcterms:modified xsi:type="dcterms:W3CDTF">2020-01-16T08:50:01Z</dcterms:modified>
</cp:coreProperties>
</file>