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150" windowWidth="15255" windowHeight="8685" tabRatio="819"/>
  </bookViews>
  <sheets>
    <sheet name="Úvod" sheetId="13" r:id="rId1"/>
    <sheet name="Superglass 3Tab" sheetId="3" r:id="rId2"/>
    <sheet name="Superglass Beaver" sheetId="14" r:id="rId3"/>
    <sheet name="Armourglass" sheetId="20" r:id="rId4"/>
    <sheet name="Victorian" sheetId="18" r:id="rId5"/>
    <sheet name="Diamant" sheetId="17" r:id="rId6"/>
    <sheet name="ArmourShield" sheetId="16" r:id="rId7"/>
    <sheet name="Cambridge Xpress" sheetId="19" r:id="rId8"/>
    <sheet name="Cambridge Xtreme 9,5°" sheetId="21" r:id="rId9"/>
    <sheet name="Odvětrání" sheetId="12" r:id="rId10"/>
  </sheets>
  <externalReferences>
    <externalReference r:id="rId11"/>
  </externalReferences>
  <definedNames>
    <definedName name="hipndridge">'[1]SG-b N eng'!$K$27</definedName>
    <definedName name="nails">'[1]SG-b N eng'!$T$27</definedName>
    <definedName name="roofcover">'[1]SG-b N eng'!$H$27</definedName>
    <definedName name="shinglestick">'[1]SG-b N eng'!$W$27</definedName>
    <definedName name="startingrow">'[1]SG-b N eng'!$E$27</definedName>
    <definedName name="valley">'[1]SG-b N eng'!$Q$27</definedName>
    <definedName name="vents">'[1]SG-b N eng'!$N$27</definedName>
  </definedNames>
  <calcPr calcId="145621"/>
</workbook>
</file>

<file path=xl/calcChain.xml><?xml version="1.0" encoding="utf-8"?>
<calcChain xmlns="http://schemas.openxmlformats.org/spreadsheetml/2006/main">
  <c r="K27" i="17" l="1"/>
  <c r="H27" i="17"/>
  <c r="E27" i="17"/>
  <c r="E27" i="20"/>
  <c r="E27" i="18"/>
  <c r="K27" i="18"/>
  <c r="H27" i="18"/>
  <c r="K27" i="20"/>
  <c r="H27" i="20"/>
  <c r="B29" i="21" l="1"/>
  <c r="F29" i="21" s="1"/>
  <c r="B29" i="19"/>
  <c r="F29" i="19" s="1"/>
  <c r="B29" i="16"/>
  <c r="F29" i="16" s="1"/>
  <c r="B29" i="17"/>
  <c r="F29" i="17" s="1"/>
  <c r="B29" i="18"/>
  <c r="F29" i="18" s="1"/>
  <c r="B29" i="20"/>
  <c r="F29" i="20" s="1"/>
  <c r="B29" i="14"/>
  <c r="F29" i="14" s="1"/>
  <c r="B29" i="3"/>
  <c r="F29" i="3" s="1"/>
  <c r="D2" i="12"/>
  <c r="W27" i="21" l="1"/>
  <c r="O22" i="21" s="1"/>
  <c r="Q22" i="21" s="1"/>
  <c r="T27" i="21"/>
  <c r="Q27" i="21"/>
  <c r="N27" i="21"/>
  <c r="O20" i="21" s="1"/>
  <c r="Q20" i="21" s="1"/>
  <c r="K27" i="21"/>
  <c r="H27" i="21"/>
  <c r="E27" i="21"/>
  <c r="O18" i="21" s="1"/>
  <c r="Q18" i="21" s="1"/>
  <c r="B27" i="21"/>
  <c r="O16" i="21" s="1"/>
  <c r="Q16" i="21" s="1"/>
  <c r="O21" i="21"/>
  <c r="Q21" i="21" s="1"/>
  <c r="O19" i="21"/>
  <c r="Q19" i="21" s="1"/>
  <c r="O17" i="21"/>
  <c r="Q17" i="21" s="1"/>
  <c r="P2" i="12"/>
  <c r="T1" i="12" s="1"/>
  <c r="P3" i="12" s="1"/>
  <c r="S1" i="12"/>
  <c r="D3" i="12" s="1"/>
  <c r="T27" i="19"/>
  <c r="O21" i="19" s="1"/>
  <c r="Q21" i="19" s="1"/>
  <c r="H27" i="19"/>
  <c r="O17" i="19" s="1"/>
  <c r="Q17" i="19" s="1"/>
  <c r="K27" i="16"/>
  <c r="E27" i="16"/>
  <c r="T27" i="17"/>
  <c r="O18" i="18"/>
  <c r="Q18" i="18" s="1"/>
  <c r="T27" i="20"/>
  <c r="O21" i="20" s="1"/>
  <c r="Q21" i="20" s="1"/>
  <c r="O18" i="20"/>
  <c r="Q18" i="20" s="1"/>
  <c r="W27" i="20"/>
  <c r="O22" i="20" s="1"/>
  <c r="Q22" i="20" s="1"/>
  <c r="Q27" i="20"/>
  <c r="N27" i="20"/>
  <c r="O20" i="20"/>
  <c r="Q20" i="20" s="1"/>
  <c r="B11" i="20" s="1"/>
  <c r="O17" i="20"/>
  <c r="Q17" i="20" s="1"/>
  <c r="B27" i="20"/>
  <c r="O16" i="20" s="1"/>
  <c r="Q16" i="20" s="1"/>
  <c r="O19" i="20"/>
  <c r="Q19" i="20" s="1"/>
  <c r="W27" i="19"/>
  <c r="O22" i="19" s="1"/>
  <c r="Q22" i="19" s="1"/>
  <c r="Q27" i="19"/>
  <c r="N27" i="19"/>
  <c r="K27" i="19"/>
  <c r="E27" i="19"/>
  <c r="O18" i="19" s="1"/>
  <c r="Q18" i="19" s="1"/>
  <c r="B27" i="19"/>
  <c r="O16" i="19" s="1"/>
  <c r="Q16" i="19" s="1"/>
  <c r="O20" i="19"/>
  <c r="Q20" i="19"/>
  <c r="B11" i="19" s="1"/>
  <c r="O19" i="19"/>
  <c r="Q19" i="19" s="1"/>
  <c r="W27" i="18"/>
  <c r="O22" i="18" s="1"/>
  <c r="Q22" i="18" s="1"/>
  <c r="T27" i="18"/>
  <c r="O21" i="18"/>
  <c r="Q21" i="18" s="1"/>
  <c r="Q27" i="18"/>
  <c r="O19" i="18" s="1"/>
  <c r="Q19" i="18" s="1"/>
  <c r="N27" i="18"/>
  <c r="O17" i="18"/>
  <c r="Q17" i="18" s="1"/>
  <c r="B27" i="18"/>
  <c r="O16" i="18"/>
  <c r="Q16" i="18" s="1"/>
  <c r="O20" i="18"/>
  <c r="Q20" i="18" s="1"/>
  <c r="B11" i="18"/>
  <c r="W27" i="17"/>
  <c r="O22" i="17"/>
  <c r="Q22" i="17" s="1"/>
  <c r="Q27" i="17"/>
  <c r="O19" i="17"/>
  <c r="Q19" i="17" s="1"/>
  <c r="N27" i="17"/>
  <c r="O20" i="17"/>
  <c r="Q20" i="17"/>
  <c r="B11" i="17" s="1"/>
  <c r="O18" i="17"/>
  <c r="Q18" i="17" s="1"/>
  <c r="O17" i="17"/>
  <c r="Q17" i="17" s="1"/>
  <c r="B27" i="17"/>
  <c r="O16" i="17"/>
  <c r="Q16" i="17" s="1"/>
  <c r="O21" i="17"/>
  <c r="Q21" i="17" s="1"/>
  <c r="W27" i="16"/>
  <c r="O22" i="16"/>
  <c r="Q22" i="16"/>
  <c r="T27" i="16"/>
  <c r="O21" i="16"/>
  <c r="Q21" i="16" s="1"/>
  <c r="Q27" i="16"/>
  <c r="O19" i="16"/>
  <c r="Q19" i="16" s="1"/>
  <c r="N27" i="16"/>
  <c r="O18" i="16"/>
  <c r="Q18" i="16"/>
  <c r="H27" i="16"/>
  <c r="O17" i="16"/>
  <c r="Q17" i="16" s="1"/>
  <c r="B27" i="16"/>
  <c r="O20" i="16"/>
  <c r="Q20" i="16" s="1"/>
  <c r="B11" i="16" s="1"/>
  <c r="O16" i="16"/>
  <c r="Q16" i="16" s="1"/>
  <c r="W27" i="14"/>
  <c r="O22" i="14" s="1"/>
  <c r="Q22" i="14" s="1"/>
  <c r="T27" i="14"/>
  <c r="O21" i="14" s="1"/>
  <c r="Q21" i="14" s="1"/>
  <c r="Q27" i="14"/>
  <c r="O19" i="14"/>
  <c r="Q19" i="14"/>
  <c r="N27" i="14"/>
  <c r="O20" i="14" s="1"/>
  <c r="Q20" i="14" s="1"/>
  <c r="B11" i="14"/>
  <c r="K27" i="14"/>
  <c r="H27" i="14"/>
  <c r="O17" i="14" s="1"/>
  <c r="Q17" i="14" s="1"/>
  <c r="E27" i="14"/>
  <c r="B27" i="14"/>
  <c r="O16" i="14" s="1"/>
  <c r="Q16" i="14" s="1"/>
  <c r="O18" i="14"/>
  <c r="Q18" i="14" s="1"/>
  <c r="Q27" i="3"/>
  <c r="O19" i="3" s="1"/>
  <c r="Q19" i="3" s="1"/>
  <c r="H2" i="12"/>
  <c r="H3" i="12" s="1"/>
  <c r="L2" i="12"/>
  <c r="L3" i="12" s="1"/>
  <c r="W27" i="3"/>
  <c r="O22" i="3" s="1"/>
  <c r="Q22" i="3" s="1"/>
  <c r="T27" i="3"/>
  <c r="O21" i="3" s="1"/>
  <c r="Q21" i="3" s="1"/>
  <c r="N27" i="3"/>
  <c r="O20" i="3" s="1"/>
  <c r="Q20" i="3" s="1"/>
  <c r="K27" i="3"/>
  <c r="O18" i="3"/>
  <c r="Q18" i="3" s="1"/>
  <c r="H27" i="3"/>
  <c r="E27" i="3"/>
  <c r="B27" i="3"/>
  <c r="O16" i="3" s="1"/>
  <c r="Q16" i="3" s="1"/>
  <c r="B11" i="3" l="1"/>
  <c r="O17" i="3"/>
  <c r="Q17" i="3" s="1"/>
  <c r="B11" i="21"/>
</calcChain>
</file>

<file path=xl/sharedStrings.xml><?xml version="1.0" encoding="utf-8"?>
<sst xmlns="http://schemas.openxmlformats.org/spreadsheetml/2006/main" count="521" uniqueCount="154">
  <si>
    <t>(kg)</t>
  </si>
  <si>
    <t>kg</t>
  </si>
  <si>
    <t xml:space="preserve"> ↓  ↓  ↓  Vyplňte červená pole, prosím ↓  ↓  ↓ 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</si>
  <si>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(m2)</t>
    </r>
  </si>
  <si>
    <r>
      <t xml:space="preserve">Součet okapových 
hran střechy* 
</t>
    </r>
    <r>
      <rPr>
        <sz val="9"/>
        <color indexed="8"/>
        <rFont val="Calibri"/>
        <family val="2"/>
        <charset val="238"/>
      </rPr>
      <t>(bm)</t>
    </r>
  </si>
  <si>
    <r>
      <t xml:space="preserve">Nároží 
a hřeben 
</t>
    </r>
    <r>
      <rPr>
        <sz val="9"/>
        <color indexed="8"/>
        <rFont val="Calibri"/>
        <family val="2"/>
        <charset val="238"/>
      </rPr>
      <t>(bm)</t>
    </r>
  </si>
  <si>
    <r>
      <t xml:space="preserve">Z toho 
pouze hřeben* 
</t>
    </r>
    <r>
      <rPr>
        <sz val="9"/>
        <color indexed="8"/>
        <rFont val="Calibri"/>
        <family val="2"/>
        <charset val="238"/>
      </rPr>
      <t xml:space="preserve">(bm) </t>
    </r>
  </si>
  <si>
    <r>
      <t xml:space="preserve">Úžlabí 
</t>
    </r>
    <r>
      <rPr>
        <sz val="9"/>
        <color indexed="8"/>
        <rFont val="Calibri"/>
        <family val="2"/>
        <charset val="238"/>
      </rPr>
      <t>(bm)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</si>
  <si>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startovací řady</t>
    </r>
  </si>
  <si>
    <r>
      <t xml:space="preserve">* pro výpočet 
</t>
    </r>
    <r>
      <rPr>
        <b/>
        <i/>
        <sz val="8"/>
        <color indexed="8"/>
        <rFont val="Calibri"/>
        <family val="2"/>
        <charset val="238"/>
      </rPr>
      <t>odvětrání</t>
    </r>
  </si>
  <si>
    <r>
      <rPr>
        <b/>
        <sz val="14"/>
        <color indexed="8"/>
        <rFont val="Calibri"/>
        <family val="2"/>
        <charset val="238"/>
      </rPr>
      <t>SPOTŘEBA  MATERIÁLU</t>
    </r>
    <r>
      <rPr>
        <sz val="10"/>
        <color indexed="8"/>
        <rFont val="Calibri"/>
        <family val="2"/>
        <charset val="238"/>
      </rPr>
      <t xml:space="preserve">
</t>
    </r>
    <r>
      <rPr>
        <i/>
        <sz val="9"/>
        <color indexed="8"/>
        <rFont val="Calibri"/>
        <family val="2"/>
        <charset val="238"/>
      </rPr>
      <t xml:space="preserve">Seznam IKO prodejců najdete na </t>
    </r>
    <r>
      <rPr>
        <b/>
        <i/>
        <sz val="9"/>
        <rFont val="Calibri"/>
        <family val="2"/>
        <charset val="238"/>
      </rPr>
      <t>www.iko.cz</t>
    </r>
  </si>
  <si>
    <t>spotř.</t>
  </si>
  <si>
    <t>zaokr.</t>
  </si>
  <si>
    <t>jedn.</t>
  </si>
  <si>
    <t>počet rolí</t>
  </si>
  <si>
    <t>balíků</t>
  </si>
  <si>
    <t>ks/kartuší</t>
  </si>
  <si>
    <t>výpočtová linka, NEUPRAVOVAT !  výpočtová linka, NEUPRAVOVAT !  výpočtová linka, NEUPRAVOVAT !</t>
  </si>
  <si>
    <r>
      <t xml:space="preserve">Podkladový pás
</t>
    </r>
    <r>
      <rPr>
        <b/>
        <sz val="7"/>
        <rFont val="Calibri"/>
        <family val="2"/>
        <charset val="238"/>
      </rPr>
      <t xml:space="preserve">Armourbase Pro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</si>
  <si>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Superglass 3Tab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</si>
  <si>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3Tab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</si>
  <si>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Superglass 3Tab</t>
    </r>
  </si>
  <si>
    <r>
      <t xml:space="preserve">Odvětrání
</t>
    </r>
    <r>
      <rPr>
        <b/>
        <sz val="7"/>
        <rFont val="Calibri"/>
        <family val="2"/>
        <charset val="238"/>
      </rPr>
      <t>Armouvent Multi+</t>
    </r>
  </si>
  <si>
    <r>
      <t xml:space="preserve">Úžlabí
</t>
    </r>
    <r>
      <rPr>
        <b/>
        <sz val="7"/>
        <rFont val="Calibri"/>
        <family val="2"/>
        <charset val="238"/>
      </rPr>
      <t>IKO Armourvalley</t>
    </r>
  </si>
  <si>
    <r>
      <t xml:space="preserve">Hřebíky
</t>
    </r>
    <r>
      <rPr>
        <b/>
        <sz val="7"/>
        <rFont val="Calibri"/>
        <family val="2"/>
        <charset val="238"/>
      </rPr>
      <t>IKO 25mm</t>
    </r>
  </si>
  <si>
    <r>
      <t xml:space="preserve">Tmely
</t>
    </r>
    <r>
      <rPr>
        <b/>
        <sz val="7"/>
        <rFont val="Calibri"/>
        <family val="2"/>
        <charset val="238"/>
      </rPr>
      <t>IKO Shingle Stick</t>
    </r>
  </si>
  <si>
    <t>(role=ks)
30m v roli</t>
  </si>
  <si>
    <t>(balíky)</t>
  </si>
  <si>
    <t>(role=ks)
6m v roli</t>
  </si>
  <si>
    <t>(role, pás=ks)</t>
  </si>
  <si>
    <t>(kartuše=ks)</t>
  </si>
  <si>
    <t>IKO nepřebírá žádnou odpovědnost za správnost údajů.</t>
  </si>
  <si>
    <t>Poznámky:</t>
  </si>
  <si>
    <t>Nabídka odvětrávačů IKO:</t>
  </si>
  <si>
    <t>POZOR: Nedostatečné odvětrání střechy, přečtěte si jak zajistit správné odvětrání střechy v posledním listu"</t>
  </si>
  <si>
    <t>V tomto listu nejsou zmíněny všechny podrobnosti k navrhování, výpočtu a instalaci odvětrání do střechy. Ty je možné získat v Návodech na pokládku na www.iko.cz</t>
  </si>
  <si>
    <t>Obdobně se dá výpočítat nutnost použítí jiných odvětrávačů na základě znalosti prostoru odvětrání daného odvětrávače.</t>
  </si>
  <si>
    <r>
      <t>Počet odvětrávačů IKO Armourvent Special: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Special) = 67 ks IKO Armourvent Special</t>
    </r>
  </si>
  <si>
    <r>
      <t>Počet metrů odvětrání v hřebeni: 2000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/275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(Armourvent Multi) = 7,30 bm IKO Armourvent Multi</t>
    </r>
  </si>
  <si>
    <r>
      <t>50% nasávání vzduchu u okapů = 2000cm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(zajištěno např. šířkou kontralatě) a 50% vysávání vzduchu u hřebene = 2000cm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</si>
  <si>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Celkový požadovaný otvor odvětrání: 120/300=0,4000m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= 4000cm</t>
    </r>
    <r>
      <rPr>
        <vertAlign val="superscript"/>
        <sz val="11"/>
        <color indexed="8"/>
        <rFont val="Calibri"/>
        <family val="2"/>
        <charset val="238"/>
      </rPr>
      <t>2</t>
    </r>
  </si>
  <si>
    <r>
      <t>Plocha střechy 120m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, Sklon střechy 35°, prostor odvětrání Iko Armourvent Multi 275cm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/bm</t>
    </r>
  </si>
  <si>
    <t>Příklad výpočtu odvětrání ventilace střechy s IKO Armourvent Multi/ Multi Plus:</t>
  </si>
  <si>
    <r>
      <t>Pravidlo 1/300 (resp. 1/600) znamená, že na 300m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(resp. 600m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) zateplené plochy střechy musí být zajištěn 1m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 xml:space="preserve"> odvětrání střechy. 50% prostoru odvětrání musí být dole u okapové hrany a slouží jako nasávání vzduchu, 50% musí být umístěno co nejvýše hřebeni a slouží jako odvod/vysávání vzduchu.</t>
    </r>
  </si>
  <si>
    <t>Ventilace (nasávání, průběh a vysávání vzduchu) šindelových střech je jednou z nejdůležitějších podmínek pro správnou funkčnost střechy. Odvětrání/ventilace je požadována v Návodech na pokládku i v českých normách. Odvětrání je nedílnou součástí a podmínkou pro platnost záruk IKO</t>
  </si>
  <si>
    <r>
      <t xml:space="preserve">IKO používá pro výpočet odvětrání </t>
    </r>
    <r>
      <rPr>
        <b/>
        <sz val="11"/>
        <color indexed="8"/>
        <rFont val="Calibri"/>
        <family val="2"/>
        <charset val="238"/>
      </rPr>
      <t>pravidlo 1/300</t>
    </r>
    <r>
      <rPr>
        <sz val="11"/>
        <color theme="1"/>
        <rFont val="Calibri"/>
        <family val="2"/>
        <charset val="238"/>
        <scheme val="minor"/>
      </rPr>
      <t xml:space="preserve"> pro střechy se sklonem 15°-40°, resp. 1/600 pro střechy se sklonem 41°-85°.</t>
    </r>
  </si>
  <si>
    <t>Odvětrání - ventilace šindelových střech IKO.</t>
  </si>
  <si>
    <t>Každá střecha musí mít zajištěno nasávání vzduchu do střešního pláště u okapových hran, odvětranou mezeru pod záklopem a zajištěno vysávání/odsávání vzduchu co nejvýše v hřebeni střechy.</t>
  </si>
  <si>
    <t>Armourvent Multi/Multi Plus počet ventil. jednotek (ks)</t>
  </si>
  <si>
    <t>Armourvent Standard 
počet ventil.jednotek (ks)</t>
  </si>
  <si>
    <t>Armourvent Special 
počet ventil.jednotek (ks)</t>
  </si>
  <si>
    <t>ks</t>
  </si>
  <si>
    <t>Výpočet střešní ventilace</t>
  </si>
  <si>
    <r>
      <t xml:space="preserve">Celková plocha 
střechy 
</t>
    </r>
    <r>
      <rPr>
        <sz val="9"/>
        <color indexed="8"/>
        <rFont val="Calibri"/>
        <family val="2"/>
        <charset val="238"/>
      </rPr>
      <t>(m</t>
    </r>
    <r>
      <rPr>
        <vertAlign val="superscript"/>
        <sz val="9"/>
        <color indexed="8"/>
        <rFont val="Calibri"/>
        <family val="2"/>
        <charset val="238"/>
      </rPr>
      <t>2</t>
    </r>
    <r>
      <rPr>
        <sz val="9"/>
        <color indexed="8"/>
        <rFont val="Calibri"/>
        <family val="2"/>
        <charset val="238"/>
      </rPr>
      <t>)</t>
    </r>
  </si>
  <si>
    <r>
      <rPr>
        <b/>
        <sz val="8"/>
        <color indexed="8"/>
        <rFont val="Calibri"/>
        <family val="2"/>
        <charset val="238"/>
      </rPr>
      <t>IKO Hřebíky</t>
    </r>
    <r>
      <rPr>
        <sz val="8"/>
        <color indexed="8"/>
        <rFont val="Calibri"/>
        <family val="2"/>
        <charset val="238"/>
      </rPr>
      <t xml:space="preserve"> - galvanizované hřebíky s konickým vroubkováním zabraňující vylézání hřebíků z OSB desek. Baleno ve kbelíku po 5kg. Dostupné délky 20, 25, 30, 35 mm.</t>
    </r>
  </si>
  <si>
    <r>
      <rPr>
        <b/>
        <sz val="8"/>
        <rFont val="Calibri"/>
        <family val="2"/>
        <charset val="238"/>
      </rPr>
      <t xml:space="preserve">IKO Shingle Stick (IKO Plastal Stick) </t>
    </r>
    <r>
      <rPr>
        <sz val="8"/>
        <rFont val="Calibri"/>
        <family val="2"/>
        <charset val="238"/>
      </rPr>
      <t>- asfaltové tmely pro podlepení šindelů u hřebene, na závětrných a okapových lištách a všech ostatních částech střechy. Bez ředidel a rozpouštědel.</t>
    </r>
  </si>
  <si>
    <r>
      <rPr>
        <b/>
        <sz val="8"/>
        <color indexed="8"/>
        <rFont val="Calibri"/>
        <family val="2"/>
        <charset val="238"/>
      </rPr>
      <t>IKO Armourvalley</t>
    </r>
    <r>
      <rPr>
        <sz val="8"/>
        <color indexed="8"/>
        <rFont val="Calibri"/>
        <family val="2"/>
        <charset val="238"/>
      </rPr>
      <t xml:space="preserve"> - APP modifikovaný asfaltový pás vyrobený v barvách šindelů se používá na vykrytí úžlabí nebo pokrytí částí střechy s nízkým sklonem. V roli 7,5 x 1 m, vykryje délku úžlabí o délce 7 m s překryvem 0,5 m. Hmotnost role 36 kg. Tloušťka pásu 4 mm.</t>
    </r>
  </si>
  <si>
    <t xml:space="preserve">* Tyto výpočty slouží k odhadu spotřebovaného materiálu. Skutečná spotřeba materiálu se může lišit dle složitosti střechy a pracnosti, případně lokálních podmínek na střeše. </t>
  </si>
  <si>
    <t>* Spotřeba odvětrávačů je pouze odhadem. Přesný počet odvětrávačů je nutné stanovit dle tvaru a plochy střechy a je nutné využít pravidlo 1/300. Více o výpočtech odvětrání na stránkách www.iko.cz v sekci Ke stažení.</t>
  </si>
  <si>
    <t>*U sklonu střechy nad 60° je nutné použít o cca. 60% hřebíků více a je nutné každý šindel dodatečně podlepit asfaltovým tmelem Shingle Stick. Více v Návodech na pokládku.</t>
  </si>
  <si>
    <r>
      <rPr>
        <b/>
        <sz val="8"/>
        <color indexed="8"/>
        <rFont val="Calibri"/>
        <family val="2"/>
        <charset val="238"/>
      </rPr>
      <t xml:space="preserve">IKO ArmourShield </t>
    </r>
    <r>
      <rPr>
        <sz val="8"/>
        <color indexed="8"/>
        <rFont val="Calibri"/>
        <family val="2"/>
        <charset val="238"/>
      </rPr>
      <t>- hexagonální samolepivý šindel v nadstandardním tradičním provedení 12 barev. V balíku 3 m2. Hmotnost m2 na střeše je 9,2 kg. Vhodné na sklony střech 15° - 90°!!! Platinová systémová záruka 10 let/produktová záruka 20 let. Více o šindeli IKO ArmourShield a zárukách na www.iko.cz.</t>
    </r>
  </si>
  <si>
    <r>
      <rPr>
        <b/>
        <sz val="8"/>
        <color indexed="8"/>
        <rFont val="Calibri"/>
        <family val="2"/>
        <charset val="238"/>
      </rPr>
      <t xml:space="preserve">IKO Superglass Biber </t>
    </r>
    <r>
      <rPr>
        <sz val="8"/>
        <color indexed="8"/>
        <rFont val="Calibri"/>
        <family val="2"/>
        <charset val="238"/>
      </rPr>
      <t>- šindel ve tvaru bobrovky v základním provedení 5 barev. V balíku 3 m2. Hmotnost m2 na střeše je 9,2 kg. Vhodné na sklony střech 15° - 85°. Platinová systémová záruka 5 let/produktová záruka 15 let. Více o šindeli IKO Superglass Biber a zárukách na www.iko.cz.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</si>
  <si>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šindel pouhým vyříznutím ze šindele. Viz přiložený obrázek.</t>
    </r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</si>
  <si>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- 3-tabulový obdélníkový šindel v základním provedení 12 barev. V balíku 3 m2. Hmotnost m2 na střeše je 9,6 kg. Vhodné na sklony střech 15° - 85°. Platinová systémová záruka 5 let/produktová záruka 15 let. Více o šindeli IKO Superglass 3-tab a zárukách na www.iko.cz.</t>
    </r>
  </si>
  <si>
    <r>
      <rPr>
        <b/>
        <sz val="8"/>
        <color indexed="8"/>
        <rFont val="Calibri"/>
        <family val="2"/>
        <charset val="238"/>
      </rPr>
      <t xml:space="preserve">IKO Armourglass </t>
    </r>
    <r>
      <rPr>
        <sz val="8"/>
        <color indexed="8"/>
        <rFont val="Calibri"/>
        <family val="2"/>
        <charset val="238"/>
      </rPr>
      <t>- použijte jako hřebenový šindel pouhým vyříznutím ze šindele. Viz přiložený obrázek.</t>
    </r>
  </si>
  <si>
    <t>Superglass 3Tab</t>
  </si>
  <si>
    <t>Superglass Biber</t>
  </si>
  <si>
    <t>ArmourShield</t>
  </si>
  <si>
    <t>Cambridge Xpress</t>
  </si>
  <si>
    <t>Vyberte typ šindele:</t>
  </si>
  <si>
    <t>3. Program Vám nabídne Nákupní seznam položek v příslušném množství (již zaokrouhleno na celá balení).</t>
  </si>
  <si>
    <t xml:space="preserve">Poznámky: </t>
  </si>
  <si>
    <t>Návod k použití:</t>
  </si>
  <si>
    <t>IKO nepřebírá odpovědnost za správnost údajů</t>
  </si>
  <si>
    <t>IKO Výpočtový program spotřeby šindelů a příslušenství</t>
  </si>
  <si>
    <t>Název materiálu</t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</si>
  <si>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</si>
  <si>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IKO Armourvalley</t>
    </r>
    <r>
      <rPr>
        <sz val="11"/>
        <color theme="1"/>
        <rFont val="Calibri"/>
        <family val="2"/>
        <charset val="238"/>
        <scheme val="minor"/>
      </rPr>
      <t xml:space="preserve"> (pokrytí úžlabí, role=7,5m)</t>
    </r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</si>
  <si>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25mm</t>
    </r>
  </si>
  <si>
    <t>↓ Popis použitých výrobků</t>
  </si>
  <si>
    <t>Plocha střechy</t>
  </si>
  <si>
    <r>
      <rPr>
        <b/>
        <sz val="11"/>
        <color indexed="8"/>
        <rFont val="Calibri"/>
        <family val="2"/>
        <charset val="238"/>
      </rPr>
      <t>IKO hřebíky</t>
    </r>
    <r>
      <rPr>
        <sz val="11"/>
        <color theme="1"/>
        <rFont val="Calibri"/>
        <family val="2"/>
        <charset val="238"/>
        <scheme val="minor"/>
      </rPr>
      <t xml:space="preserve"> 30mm</t>
    </r>
  </si>
  <si>
    <r>
      <rPr>
        <b/>
        <sz val="11"/>
        <color indexed="8"/>
        <rFont val="Calibri"/>
        <family val="2"/>
        <charset val="238"/>
      </rPr>
      <t>Cambridge Xpress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</si>
  <si>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(start.řada,hřeben, nároží)</t>
    </r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</si>
  <si>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</si>
  <si>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</si>
  <si>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Diamant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</si>
  <si>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Armourglass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</si>
  <si>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Victorian šindel</t>
    </r>
    <r>
      <rPr>
        <sz val="11"/>
        <color theme="1"/>
        <rFont val="Calibri"/>
        <family val="2"/>
        <charset val="238"/>
        <scheme val="minor"/>
      </rPr>
      <t xml:space="preserve"> (start.řada+střecha, balík=3m2)</t>
    </r>
  </si>
  <si>
    <r>
      <rPr>
        <b/>
        <sz val="11"/>
        <color indexed="8"/>
        <rFont val="Calibri"/>
        <family val="2"/>
        <charset val="238"/>
      </rPr>
      <t>IKO Armourvent Multi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</si>
  <si>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8"/>
        <rFont val="Calibri"/>
        <family val="2"/>
        <charset val="238"/>
      </rPr>
      <t>IKO Armourvent Multi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</si>
  <si>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(na hřeben a nároží)</t>
    </r>
  </si>
  <si>
    <r>
      <rPr>
        <b/>
        <sz val="11"/>
        <color indexed="8"/>
        <rFont val="Calibri"/>
        <family val="2"/>
        <charset val="238"/>
      </rPr>
      <t>Superglass 3Tab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</si>
  <si>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Superglass Beaver šindel</t>
    </r>
    <r>
      <rPr>
        <sz val="11"/>
        <color theme="1"/>
        <rFont val="Calibri"/>
        <family val="2"/>
        <charset val="238"/>
        <scheme val="minor"/>
      </rPr>
      <t xml:space="preserve"> (start.řada+střecha, 3m2)</t>
    </r>
  </si>
  <si>
    <r>
      <rPr>
        <b/>
        <sz val="11"/>
        <color indexed="8"/>
        <rFont val="Calibri"/>
        <family val="2"/>
        <charset val="238"/>
      </rPr>
      <t>Armourglass 4Tab šindel</t>
    </r>
    <r>
      <rPr>
        <sz val="11"/>
        <color theme="1"/>
        <rFont val="Calibri"/>
        <family val="2"/>
        <charset val="238"/>
        <scheme val="minor"/>
      </rPr>
      <t xml:space="preserve"> (start.řada+střech, 3m2)</t>
    </r>
  </si>
  <si>
    <r>
      <rPr>
        <b/>
        <sz val="11"/>
        <color indexed="8"/>
        <rFont val="Calibri"/>
        <family val="2"/>
        <charset val="238"/>
      </rPr>
      <t>ArmourShield šindel</t>
    </r>
    <r>
      <rPr>
        <sz val="11"/>
        <color theme="1"/>
        <rFont val="Calibri"/>
        <family val="2"/>
        <charset val="238"/>
        <scheme val="minor"/>
      </rPr>
      <t xml:space="preserve"> (start.řada+ střecha, 3m2)</t>
    </r>
  </si>
  <si>
    <t xml:space="preserve">   2. Do červených povinných polí vyplňte - celkovou výměru střechy, součet okapových hran, hřebeny a nároží, jen hřebenovou délku, úžlabní vzdálenost (součty).  </t>
  </si>
  <si>
    <r>
      <t xml:space="preserve">Startovací řada
</t>
    </r>
    <r>
      <rPr>
        <b/>
        <sz val="7"/>
        <rFont val="Calibri"/>
        <family val="2"/>
        <charset val="238"/>
      </rPr>
      <t>Armourglass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</si>
  <si>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Armourglass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</si>
  <si>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Armourglass</t>
    </r>
  </si>
  <si>
    <r>
      <t xml:space="preserve">Odvětrání
</t>
    </r>
    <r>
      <rPr>
        <b/>
        <sz val="7"/>
        <rFont val="Calibri"/>
        <family val="2"/>
        <charset val="238"/>
      </rPr>
      <t>Armouvent Multi</t>
    </r>
  </si>
  <si>
    <r>
      <t xml:space="preserve">Šindel IKO
</t>
    </r>
    <r>
      <rPr>
        <b/>
        <sz val="7"/>
        <rFont val="Calibri"/>
        <family val="2"/>
        <charset val="238"/>
      </rPr>
      <t xml:space="preserve">Superglass Biber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</si>
  <si>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Victorian</t>
    </r>
  </si>
  <si>
    <r>
      <t xml:space="preserve">Šindel IKO
</t>
    </r>
    <r>
      <rPr>
        <b/>
        <sz val="7"/>
        <rFont val="Calibri"/>
        <family val="2"/>
        <charset val="238"/>
      </rPr>
      <t xml:space="preserve">Victorian
</t>
    </r>
    <r>
      <rPr>
        <sz val="7"/>
        <rFont val="Calibri"/>
        <family val="2"/>
        <charset val="238"/>
      </rPr>
      <t>vč.rezervy 10%</t>
    </r>
  </si>
  <si>
    <r>
      <t xml:space="preserve">Startovací řada
</t>
    </r>
    <r>
      <rPr>
        <b/>
        <sz val="7"/>
        <rFont val="Calibri"/>
        <family val="2"/>
        <charset val="238"/>
      </rPr>
      <t>Diamant</t>
    </r>
  </si>
  <si>
    <r>
      <t xml:space="preserve">Šindel IKO
</t>
    </r>
    <r>
      <rPr>
        <b/>
        <sz val="7"/>
        <rFont val="Calibri"/>
        <family val="2"/>
        <charset val="238"/>
      </rPr>
      <t xml:space="preserve">Diamant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</si>
  <si>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Diamant</t>
    </r>
  </si>
  <si>
    <r>
      <t xml:space="preserve">Startovací řada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</si>
  <si>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ArmourShield
</t>
    </r>
    <r>
      <rPr>
        <sz val="7"/>
        <rFont val="Calibri"/>
        <family val="2"/>
        <charset val="238"/>
      </rPr>
      <t>vč.rezervy 10%</t>
    </r>
  </si>
  <si>
    <r>
      <t xml:space="preserve">Hřeben a nároží
</t>
    </r>
    <r>
      <rPr>
        <b/>
        <sz val="7"/>
        <rFont val="Calibri"/>
        <family val="2"/>
        <charset val="238"/>
      </rPr>
      <t>ArmourShield</t>
    </r>
  </si>
  <si>
    <r>
      <t xml:space="preserve">Šindel IKO
</t>
    </r>
    <r>
      <rPr>
        <b/>
        <sz val="7"/>
        <rFont val="Calibri"/>
        <family val="2"/>
        <charset val="238"/>
      </rPr>
      <t xml:space="preserve">Cambridge Xpress
</t>
    </r>
    <r>
      <rPr>
        <sz val="7"/>
        <rFont val="Calibri"/>
        <family val="2"/>
        <charset val="238"/>
      </rPr>
      <t>vč.rezervy 10%</t>
    </r>
  </si>
  <si>
    <r>
      <t xml:space="preserve">Hřebíky
</t>
    </r>
    <r>
      <rPr>
        <b/>
        <sz val="7"/>
        <rFont val="Calibri"/>
        <family val="2"/>
        <charset val="238"/>
      </rPr>
      <t>IKO 30mm</t>
    </r>
  </si>
  <si>
    <t>bm</t>
  </si>
  <si>
    <t>nebo</t>
  </si>
  <si>
    <t>Armourvent Ridge/Ridge Plus počet ventil. jednotek (ks)</t>
  </si>
  <si>
    <t>Cambridge Xtreme 9,5°</t>
  </si>
  <si>
    <r>
      <rPr>
        <b/>
        <sz val="8"/>
        <color indexed="8"/>
        <rFont val="Calibri"/>
        <family val="2"/>
        <charset val="238"/>
      </rPr>
      <t>IKO Superglass 3-Tab</t>
    </r>
    <r>
      <rPr>
        <sz val="8"/>
        <color indexed="8"/>
        <rFont val="Calibri"/>
        <family val="2"/>
        <charset val="238"/>
      </rPr>
      <t xml:space="preserve"> - použijte jako hřebenový nebo nárožní šindel pouhým vyříznutím ze šindele. Viz přiložený obrázek.</t>
    </r>
  </si>
  <si>
    <t>*U sklonu střechy nad 60° je nutné použít o cca. 60% hřebíků více. Více v Návodech na pokládku.</t>
  </si>
  <si>
    <t xml:space="preserve"> ↓  ↓  ↓  Vyplňte červeně označená  pole, prosím ↓  ↓  ↓ </t>
  </si>
  <si>
    <t xml:space="preserve">Tyto výpočty jsou odhadem spotřebovaného materiálu. Skutečná spotřeba se může lišit v závislosti na složitosti střechy a místních podmínkách. </t>
  </si>
  <si>
    <r>
      <rPr>
        <b/>
        <sz val="11"/>
        <color indexed="8"/>
        <rFont val="Calibri"/>
        <family val="2"/>
        <charset val="238"/>
      </rPr>
      <t xml:space="preserve">Armourbase PRO/PLUS </t>
    </r>
    <r>
      <rPr>
        <sz val="11"/>
        <color theme="1"/>
        <rFont val="Calibri"/>
        <family val="2"/>
        <charset val="238"/>
        <scheme val="minor"/>
      </rPr>
      <t>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</si>
  <si>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 6bm)</t>
    </r>
  </si>
  <si>
    <r>
      <rPr>
        <b/>
        <sz val="11"/>
        <color indexed="8"/>
        <rFont val="Calibri"/>
        <family val="2"/>
        <charset val="238"/>
      </rPr>
      <t>Armourbase PRO/PLUS</t>
    </r>
    <r>
      <rPr>
        <sz val="11"/>
        <color theme="1"/>
        <rFont val="Calibri"/>
        <family val="2"/>
        <charset val="238"/>
        <scheme val="minor"/>
      </rPr>
      <t xml:space="preserve"> (podkladní pás, role=30bm)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</si>
  <si>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 hřebene, 6bm)</t>
    </r>
  </si>
  <si>
    <r>
      <rPr>
        <b/>
        <sz val="11"/>
        <color indexed="8"/>
        <rFont val="Calibri"/>
        <family val="2"/>
        <charset val="238"/>
      </rPr>
      <t>IKO Armourvent Multi PLUS</t>
    </r>
    <r>
      <rPr>
        <sz val="11"/>
        <color theme="1"/>
        <rFont val="Calibri"/>
        <family val="2"/>
        <charset val="238"/>
        <scheme val="minor"/>
      </rPr>
      <t xml:space="preserve"> (odv.hřebene,6bm)</t>
    </r>
  </si>
  <si>
    <r>
      <rPr>
        <b/>
        <sz val="8"/>
        <rFont val="Calibri"/>
        <family val="2"/>
        <charset val="238"/>
      </rPr>
      <t>IKO Armourvent Multi PLUS</t>
    </r>
    <r>
      <rPr>
        <sz val="8"/>
        <rFont val="Calibri"/>
        <family val="2"/>
        <charset val="238"/>
      </rPr>
      <t xml:space="preserve"> - hřebenový odvětrávací pás zajišťující největší prostor odvětrání. Rozměry pásu 600 x 28,5 cm, bm odvětrá 275 cm2. Dodáváno včetně hřebíků.</t>
    </r>
  </si>
  <si>
    <r>
      <rPr>
        <b/>
        <sz val="11"/>
        <color indexed="8"/>
        <rFont val="Calibri"/>
        <family val="2"/>
        <charset val="238"/>
      </rPr>
      <t>Cambridge Xtreme 9,5° šindel</t>
    </r>
    <r>
      <rPr>
        <sz val="11"/>
        <color theme="1"/>
        <rFont val="Calibri"/>
        <family val="2"/>
        <charset val="238"/>
        <scheme val="minor"/>
      </rPr>
      <t xml:space="preserve"> (střecha, 3,1m2)</t>
    </r>
  </si>
  <si>
    <r>
      <rPr>
        <b/>
        <sz val="8"/>
        <rFont val="Calibri"/>
        <family val="2"/>
        <charset val="238"/>
      </rPr>
      <t xml:space="preserve">IKO Armourvent Multi PLUS </t>
    </r>
    <r>
      <rPr>
        <sz val="8"/>
        <rFont val="Calibri"/>
        <family val="2"/>
        <charset val="238"/>
      </rPr>
      <t>- hřebenový odvětrávací pás zajišťující největší prostor odvětrání. Rozměry pásu 600 x 28,5 cm, bm odvětrá 275 cm2. Dodáváno včetně hřebíků.</t>
    </r>
  </si>
  <si>
    <r>
      <rPr>
        <u/>
        <sz val="11"/>
        <color theme="1"/>
        <rFont val="Calibri"/>
        <family val="2"/>
        <charset val="238"/>
        <scheme val="minor"/>
      </rPr>
      <t>Výpočet ventilace stejné střechy v případě použití odvětrávačů IKO Armourvent Special</t>
    </r>
    <r>
      <rPr>
        <sz val="11"/>
        <color theme="1"/>
        <rFont val="Calibri"/>
        <family val="2"/>
        <charset val="238"/>
        <scheme val="minor"/>
      </rPr>
      <t xml:space="preserve"> s prostorem odvětrání 30 cm</t>
    </r>
    <r>
      <rPr>
        <vertAlign val="superscript"/>
        <sz val="11"/>
        <color indexed="8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>/ks</t>
    </r>
  </si>
  <si>
    <t>Pokud ve výpočtu spotřeby materiálu pro vaši střechu vyskočilo hlášení o nedostatečné odvětrání, je potřeba navrhnout odvětrání dle pravidel uvedených výše. Příklady možností: zdvojit odvětrání IKO Armourvent Multi do hřebene, dodat odvětrání do nároží střechy, dodat odvětrání do valeb či polovaleb, apod.</t>
  </si>
  <si>
    <t xml:space="preserve">1. Vyberte typ šindele na příslušném listu anebo proklikněte název na seznamu v tabulce níže. </t>
  </si>
  <si>
    <t xml:space="preserve">15° - 85° </t>
  </si>
  <si>
    <t xml:space="preserve">9,5° - 90° </t>
  </si>
  <si>
    <r>
      <t xml:space="preserve">15° - </t>
    </r>
    <r>
      <rPr>
        <b/>
        <sz val="11"/>
        <color rgb="FFFF0000"/>
        <rFont val="Calibri"/>
        <family val="2"/>
        <charset val="238"/>
      </rPr>
      <t xml:space="preserve">90° </t>
    </r>
  </si>
  <si>
    <t>Sklon:</t>
  </si>
  <si>
    <r>
      <rPr>
        <b/>
        <sz val="11"/>
        <color rgb="FFFF0000"/>
        <rFont val="Calibri"/>
        <family val="2"/>
        <charset val="238"/>
      </rPr>
      <t xml:space="preserve">DŮLEŽITÉ! </t>
    </r>
    <r>
      <rPr>
        <sz val="11"/>
        <rFont val="Calibri"/>
        <family val="2"/>
        <charset val="238"/>
      </rPr>
      <t xml:space="preserve">
Informace o odvětrání střech</t>
    </r>
  </si>
  <si>
    <t>balíky/ů</t>
  </si>
  <si>
    <r>
      <t xml:space="preserve">IKO Armourbase PRO/PLUS </t>
    </r>
    <r>
      <rPr>
        <sz val="8"/>
        <color indexed="8"/>
        <rFont val="Calibri"/>
        <family val="2"/>
        <charset val="238"/>
      </rPr>
      <t>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</si>
  <si>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</si>
  <si>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t>IKO Armourbase PRO/PLUS</t>
    </r>
    <r>
      <rPr>
        <sz val="8"/>
        <color indexed="8"/>
        <rFont val="Calibri"/>
        <family val="2"/>
        <charset val="238"/>
      </rPr>
      <t xml:space="preserve"> -podkladní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</si>
  <si>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r>
      <rPr>
        <b/>
        <sz val="8"/>
        <color indexed="8"/>
        <rFont val="Calibri"/>
        <family val="2"/>
        <charset val="238"/>
      </rPr>
      <t>IKO Armourbase PRO/PLUS</t>
    </r>
    <r>
      <rPr>
        <sz val="8"/>
        <color indexed="8"/>
        <rFont val="Calibri"/>
        <family val="2"/>
        <charset val="238"/>
      </rPr>
      <t xml:space="preserve"> - podkladní pás pod šindele. Při sklonech střech 15°- 20° nutno použít Armourbase PLUS s přelepenými přesahy 10 cm. Pro sklony střech 21° a více použijte Armourbase PRO s přesahy 10 cm. Hmotnost role 8,1 kg, v roli 30 x 1 m. Tloušťka pásu 0,5 mm. Přichycení hřebíky do záklopu každých 40 cm.</t>
    </r>
  </si>
  <si>
    <t>* U sklonu střechy mezi 15°- 20° je potřeba použít samolepicí (v přesazích) podkladní pás IKO Armourbase PLUS. Více v Návodech na pokládku.</t>
  </si>
  <si>
    <t>* U sklonu střechy mezi 9,5°- 20° je potřeba použít samolepicí (v přesazích) podkladní pás IKO Armourbase PLUS. Více v Návodech na pokládku.</t>
  </si>
  <si>
    <r>
      <rPr>
        <b/>
        <sz val="8"/>
        <color indexed="8"/>
        <rFont val="Calibri"/>
        <family val="2"/>
        <charset val="238"/>
      </rPr>
      <t>IKO Cambridge Xtreme 9,5°</t>
    </r>
    <r>
      <rPr>
        <sz val="8"/>
        <color indexed="8"/>
        <rFont val="Calibri"/>
        <family val="2"/>
        <charset val="238"/>
      </rPr>
      <t xml:space="preserve"> - celoplošně lepivý laminovaný dvouvrstvý šindel v provedení 7 barev. V balíku 3,1 m2. Hmotnost m2 na střeše je 11,6 kg. Vhodné na sklony střech 9,5° - 90°. Platinová systémová záruka 15 let/produktová záruka 30 let. Více o šindeli IKO Cambridge Xtreme 9,5° a zárukách na www.iko.cz.</t>
    </r>
  </si>
  <si>
    <r>
      <rPr>
        <b/>
        <sz val="8"/>
        <color indexed="8"/>
        <rFont val="Calibri"/>
        <family val="2"/>
        <charset val="238"/>
      </rPr>
      <t>IKO Armourbase PLUS/PRO</t>
    </r>
    <r>
      <rPr>
        <sz val="8"/>
        <color indexed="8"/>
        <rFont val="Calibri"/>
        <family val="2"/>
        <charset val="238"/>
      </rPr>
      <t xml:space="preserve"> - podkladní pás pod šindele. Při sklonech střech 9,5°- 20° nutno instalovat Armourbase PLUS. Pro sklony střech 21° a více Armourbase PRO s přesahy 10 cm. Hmotnost role 8,1 kg, v roli 30 x 1 m. Tloušťka pásu 0,5 mm. Přichycení hřebíky do záklopu každých 40 cm.</t>
    </r>
  </si>
  <si>
    <r>
      <rPr>
        <b/>
        <sz val="11"/>
        <color indexed="8"/>
        <rFont val="Calibri"/>
        <family val="2"/>
        <charset val="238"/>
      </rPr>
      <t>IKO Shingle/Plastal Stick</t>
    </r>
    <r>
      <rPr>
        <sz val="11"/>
        <color theme="1"/>
        <rFont val="Calibri"/>
        <family val="2"/>
        <charset val="238"/>
        <scheme val="minor"/>
      </rPr>
      <t xml:space="preserve"> (lepicí tmel, 310ml)</t>
    </r>
  </si>
  <si>
    <t>IKO Shingle/Plastal Stick (lepicí tmel, 310ml)</t>
  </si>
  <si>
    <t>Armourglass PLUS</t>
  </si>
  <si>
    <t>Victorian PLUS</t>
  </si>
  <si>
    <t>Diamant PLUS</t>
  </si>
  <si>
    <r>
      <rPr>
        <b/>
        <sz val="8"/>
        <color indexed="8"/>
        <rFont val="Calibri"/>
        <family val="2"/>
        <charset val="238"/>
      </rPr>
      <t xml:space="preserve">IKO Armourglass PLUS </t>
    </r>
    <r>
      <rPr>
        <sz val="8"/>
        <color indexed="8"/>
        <rFont val="Calibri"/>
        <family val="2"/>
        <charset val="238"/>
      </rPr>
      <t>- 4-tabulový obdélníkový šindel v APP modifikovaném provedení 7 barev. V balíku 3 m2. Hmotnost m2 na střeše je 10,9 kg. Vhodné na sklony střech 15° - 85°. Platinová systémová záruka 10 let/produktová záruka 20 let. Více o šindeli IKO Armourglass a zárukách na www.iko.cz.</t>
    </r>
  </si>
  <si>
    <r>
      <rPr>
        <b/>
        <sz val="8"/>
        <color indexed="8"/>
        <rFont val="Calibri"/>
        <family val="2"/>
        <charset val="238"/>
      </rPr>
      <t>IKO Victorian</t>
    </r>
    <r>
      <rPr>
        <sz val="8"/>
        <color indexed="8"/>
        <rFont val="Calibri"/>
        <family val="2"/>
        <charset val="238"/>
      </rPr>
      <t xml:space="preserve"> PLUS - šindel ve tvaru bobrovky v v APP modifikovaném provedení 6 barev. V balíku 3 m2. Hmotnost m2 na střeše je 10,4 kg. Vhodné na sklony střech 15° - 85°. Platinová systémová záruka 10 let/produktová záruka 20 let. Více o šindeli IKO Victorian a zárukách na www.iko.cz.</t>
    </r>
  </si>
  <si>
    <r>
      <rPr>
        <b/>
        <sz val="8"/>
        <color indexed="8"/>
        <rFont val="Calibri"/>
        <family val="2"/>
        <charset val="238"/>
      </rPr>
      <t xml:space="preserve">IKO Diamant PLUS </t>
    </r>
    <r>
      <rPr>
        <sz val="8"/>
        <color indexed="8"/>
        <rFont val="Calibri"/>
        <family val="2"/>
        <charset val="238"/>
      </rPr>
      <t>- trojúhelníkový šindel v APP modifikovaném provedení 5 barev. V balíku 3 m2. Hmotnost m2 na střeše je 10,5 kg. Vhodné na sklony střech 15° - 85°. Platinová systémová záruka 10 let/produktová záruka 20 let. Více o šindeli IKO Diamant a zárukách na www.iko.cz.</t>
    </r>
  </si>
  <si>
    <r>
      <rPr>
        <b/>
        <sz val="8"/>
        <color indexed="8"/>
        <rFont val="Calibri"/>
        <family val="2"/>
        <charset val="238"/>
      </rPr>
      <t>IKO Cambridge Xpress</t>
    </r>
    <r>
      <rPr>
        <sz val="8"/>
        <color indexed="8"/>
        <rFont val="Calibri"/>
        <family val="2"/>
        <charset val="238"/>
      </rPr>
      <t xml:space="preserve"> - laminovaný dvouvrstvý šindel v provedení 8 barev. V balíku 3,1 m2. Hmotnost m2 na střeše je 11,4 kg. Vhodné na sklony střech 15° - 85°. Platinová systémová záruka 15 let/produktová záruka 25 let. Více o šindeli IKO Cambridge Xpress a zárukách na www.iko.cz.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</si>
</sst>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4"/>
      <color indexed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i/>
      <sz val="9"/>
      <name val="Calibri"/>
      <family val="2"/>
      <charset val="238"/>
    </font>
    <font>
      <i/>
      <sz val="9"/>
      <color indexed="22"/>
      <name val="Calibri"/>
      <family val="2"/>
      <charset val="238"/>
    </font>
    <font>
      <b/>
      <i/>
      <sz val="9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b/>
      <sz val="10"/>
      <name val="Calibri"/>
      <family val="2"/>
      <charset val="238"/>
    </font>
    <font>
      <sz val="9"/>
      <name val="Calibri"/>
      <family val="2"/>
      <charset val="238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sz val="11"/>
      <name val="Calibri"/>
      <family val="2"/>
      <charset val="238"/>
    </font>
    <font>
      <i/>
      <u/>
      <sz val="9"/>
      <name val="Calibri"/>
      <family val="2"/>
      <charset val="238"/>
    </font>
    <font>
      <i/>
      <sz val="8"/>
      <name val="Calibri"/>
      <family val="2"/>
      <charset val="238"/>
    </font>
    <font>
      <b/>
      <i/>
      <sz val="8"/>
      <name val="Calibri"/>
      <family val="2"/>
      <charset val="238"/>
    </font>
    <font>
      <b/>
      <sz val="14"/>
      <color indexed="8"/>
      <name val="Calibri"/>
      <family val="2"/>
      <charset val="238"/>
    </font>
    <font>
      <vertAlign val="superscript"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vertAlign val="superscript"/>
      <sz val="9"/>
      <color indexed="8"/>
      <name val="Calibri"/>
      <family val="2"/>
      <charset val="238"/>
    </font>
    <font>
      <i/>
      <sz val="11"/>
      <color indexed="8"/>
      <name val="Calibri"/>
      <family val="2"/>
      <charset val="238"/>
    </font>
    <font>
      <i/>
      <sz val="11"/>
      <color indexed="22"/>
      <name val="Calibri"/>
      <family val="2"/>
      <charset val="238"/>
    </font>
    <font>
      <b/>
      <i/>
      <sz val="11"/>
      <color indexed="8"/>
      <name val="Calibri"/>
      <family val="2"/>
      <charset val="238"/>
    </font>
    <font>
      <sz val="11"/>
      <color indexed="22"/>
      <name val="Calibri"/>
      <family val="2"/>
      <charset val="238"/>
    </font>
    <font>
      <sz val="11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indexed="10"/>
      <name val="Calibri"/>
      <family val="2"/>
      <charset val="238"/>
    </font>
    <font>
      <b/>
      <u/>
      <sz val="12"/>
      <color indexed="8"/>
      <name val="Calibri"/>
      <family val="2"/>
      <charset val="238"/>
    </font>
    <font>
      <u/>
      <sz val="11"/>
      <color theme="1"/>
      <name val="Calibri"/>
      <family val="2"/>
      <charset val="238"/>
      <scheme val="minor"/>
    </font>
    <font>
      <u/>
      <sz val="11"/>
      <color theme="0"/>
      <name val="Calibri"/>
      <family val="2"/>
      <charset val="238"/>
    </font>
    <font>
      <sz val="18"/>
      <color indexed="9"/>
      <name val="Calibri"/>
      <family val="2"/>
      <charset val="238"/>
    </font>
    <font>
      <sz val="18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3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008000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>
      <alignment vertical="top"/>
      <protection locked="0"/>
    </xf>
  </cellStyleXfs>
  <cellXfs count="153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22" fillId="4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3" fillId="5" borderId="0" xfId="0" applyFont="1" applyFill="1" applyAlignment="1">
      <alignment vertical="center" wrapText="1"/>
    </xf>
    <xf numFmtId="0" fontId="24" fillId="0" borderId="0" xfId="0" applyFont="1" applyAlignment="1">
      <alignment vertical="top" wrapText="1"/>
    </xf>
    <xf numFmtId="0" fontId="24" fillId="4" borderId="0" xfId="0" applyFont="1" applyFill="1" applyAlignment="1">
      <alignment vertical="top" wrapText="1"/>
    </xf>
    <xf numFmtId="0" fontId="23" fillId="4" borderId="0" xfId="0" applyFont="1" applyFill="1" applyAlignment="1">
      <alignment vertical="center" wrapText="1"/>
    </xf>
    <xf numFmtId="0" fontId="9" fillId="0" borderId="0" xfId="0" applyFont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5" fillId="0" borderId="0" xfId="0" applyFont="1" applyFill="1"/>
    <xf numFmtId="0" fontId="30" fillId="2" borderId="0" xfId="0" applyFont="1" applyFill="1"/>
    <xf numFmtId="0" fontId="3" fillId="2" borderId="0" xfId="0" applyFont="1" applyFill="1"/>
    <xf numFmtId="0" fontId="1" fillId="2" borderId="0" xfId="0" applyFont="1" applyFill="1"/>
    <xf numFmtId="0" fontId="11" fillId="4" borderId="0" xfId="0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0" fontId="2" fillId="0" borderId="0" xfId="0" applyFont="1" applyFill="1"/>
    <xf numFmtId="0" fontId="42" fillId="0" borderId="0" xfId="0" applyFont="1"/>
    <xf numFmtId="0" fontId="6" fillId="14" borderId="0" xfId="0" applyFont="1" applyFill="1" applyAlignment="1">
      <alignment horizontal="center"/>
    </xf>
    <xf numFmtId="0" fontId="44" fillId="14" borderId="0" xfId="1" applyFont="1" applyFill="1" applyBorder="1" applyAlignment="1" applyProtection="1">
      <alignment horizontal="center" vertical="center"/>
    </xf>
    <xf numFmtId="0" fontId="38" fillId="14" borderId="0" xfId="1" applyFont="1" applyFill="1" applyBorder="1" applyAlignment="1" applyProtection="1">
      <alignment horizontal="center" vertical="center" wrapText="1"/>
    </xf>
    <xf numFmtId="0" fontId="38" fillId="14" borderId="0" xfId="1" applyFont="1" applyFill="1" applyBorder="1" applyAlignment="1" applyProtection="1">
      <alignment horizontal="center" vertical="center"/>
    </xf>
    <xf numFmtId="0" fontId="39" fillId="14" borderId="0" xfId="1" applyFont="1" applyFill="1" applyBorder="1" applyAlignment="1" applyProtection="1">
      <alignment horizontal="center" vertical="center"/>
    </xf>
    <xf numFmtId="0" fontId="47" fillId="14" borderId="0" xfId="1" applyFont="1" applyFill="1" applyBorder="1" applyAlignment="1" applyProtection="1">
      <alignment horizontal="center" vertical="center"/>
    </xf>
    <xf numFmtId="0" fontId="26" fillId="14" borderId="0" xfId="1" applyFont="1" applyFill="1" applyBorder="1" applyAlignment="1" applyProtection="1">
      <alignment horizontal="center" vertical="center"/>
    </xf>
    <xf numFmtId="0" fontId="48" fillId="14" borderId="0" xfId="1" applyFont="1" applyFill="1" applyBorder="1" applyAlignment="1" applyProtection="1">
      <alignment horizontal="center" vertical="center"/>
    </xf>
    <xf numFmtId="0" fontId="50" fillId="14" borderId="0" xfId="0" applyFont="1" applyFill="1" applyAlignment="1">
      <alignment horizontal="center"/>
    </xf>
    <xf numFmtId="0" fontId="0" fillId="14" borderId="0" xfId="0" applyFill="1"/>
    <xf numFmtId="0" fontId="0" fillId="2" borderId="0" xfId="0" applyFill="1" applyAlignment="1">
      <alignment vertical="center"/>
    </xf>
    <xf numFmtId="0" fontId="0" fillId="2" borderId="0" xfId="0" applyFont="1" applyFill="1" applyAlignment="1">
      <alignment vertical="center"/>
    </xf>
    <xf numFmtId="0" fontId="6" fillId="14" borderId="0" xfId="0" applyFont="1" applyFill="1" applyAlignment="1">
      <alignment horizontal="center"/>
    </xf>
    <xf numFmtId="0" fontId="0" fillId="2" borderId="0" xfId="0" applyFill="1" applyAlignment="1">
      <alignment horizontal="left" vertical="center" indent="1"/>
    </xf>
    <xf numFmtId="0" fontId="30" fillId="7" borderId="0" xfId="0" applyFont="1" applyFill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0" fontId="0" fillId="0" borderId="0" xfId="0" applyAlignment="1"/>
    <xf numFmtId="0" fontId="0" fillId="2" borderId="0" xfId="0" applyFill="1" applyAlignment="1">
      <alignment horizontal="left" vertical="center"/>
    </xf>
    <xf numFmtId="0" fontId="26" fillId="7" borderId="37" xfId="1" applyFont="1" applyFill="1" applyBorder="1" applyAlignment="1" applyProtection="1">
      <alignment horizontal="center" vertical="center" wrapText="1"/>
    </xf>
    <xf numFmtId="0" fontId="38" fillId="7" borderId="38" xfId="1" applyFont="1" applyFill="1" applyBorder="1" applyAlignment="1" applyProtection="1">
      <alignment horizontal="center" vertical="center" wrapText="1"/>
    </xf>
    <xf numFmtId="0" fontId="38" fillId="7" borderId="39" xfId="1" applyFont="1" applyFill="1" applyBorder="1" applyAlignment="1" applyProtection="1">
      <alignment horizontal="center" vertical="center" wrapText="1"/>
    </xf>
    <xf numFmtId="0" fontId="38" fillId="7" borderId="25" xfId="1" applyFont="1" applyFill="1" applyBorder="1" applyAlignment="1" applyProtection="1">
      <alignment horizontal="center" vertical="center" wrapText="1"/>
    </xf>
    <xf numFmtId="0" fontId="38" fillId="7" borderId="0" xfId="1" applyFont="1" applyFill="1" applyBorder="1" applyAlignment="1" applyProtection="1">
      <alignment horizontal="center" vertical="center" wrapText="1"/>
    </xf>
    <xf numFmtId="0" fontId="38" fillId="7" borderId="26" xfId="1" applyFont="1" applyFill="1" applyBorder="1" applyAlignment="1" applyProtection="1">
      <alignment horizontal="center" vertical="center" wrapText="1"/>
    </xf>
    <xf numFmtId="0" fontId="38" fillId="7" borderId="27" xfId="1" applyFont="1" applyFill="1" applyBorder="1" applyAlignment="1" applyProtection="1">
      <alignment horizontal="center" vertical="center" wrapText="1"/>
    </xf>
    <xf numFmtId="0" fontId="38" fillId="7" borderId="28" xfId="1" applyFont="1" applyFill="1" applyBorder="1" applyAlignment="1" applyProtection="1">
      <alignment horizontal="center" vertical="center" wrapText="1"/>
    </xf>
    <xf numFmtId="0" fontId="38" fillId="7" borderId="29" xfId="1" applyFont="1" applyFill="1" applyBorder="1" applyAlignment="1" applyProtection="1">
      <alignment horizontal="center" vertical="center" wrapText="1"/>
    </xf>
    <xf numFmtId="0" fontId="38" fillId="8" borderId="30" xfId="1" applyFont="1" applyFill="1" applyBorder="1" applyAlignment="1" applyProtection="1">
      <alignment horizontal="center" vertical="center"/>
    </xf>
    <xf numFmtId="0" fontId="38" fillId="8" borderId="31" xfId="1" applyFont="1" applyFill="1" applyBorder="1" applyAlignment="1" applyProtection="1">
      <alignment horizontal="center" vertical="center"/>
    </xf>
    <xf numFmtId="0" fontId="38" fillId="8" borderId="32" xfId="1" applyFont="1" applyFill="1" applyBorder="1" applyAlignment="1" applyProtection="1">
      <alignment horizontal="center" vertical="center"/>
    </xf>
    <xf numFmtId="0" fontId="38" fillId="8" borderId="33" xfId="1" applyFont="1" applyFill="1" applyBorder="1" applyAlignment="1" applyProtection="1">
      <alignment horizontal="center" vertical="center"/>
    </xf>
    <xf numFmtId="0" fontId="38" fillId="8" borderId="4" xfId="1" applyFont="1" applyFill="1" applyBorder="1" applyAlignment="1" applyProtection="1">
      <alignment horizontal="center" vertical="center"/>
    </xf>
    <xf numFmtId="0" fontId="38" fillId="8" borderId="34" xfId="1" applyFont="1" applyFill="1" applyBorder="1" applyAlignment="1" applyProtection="1">
      <alignment horizontal="center" vertical="center"/>
    </xf>
    <xf numFmtId="0" fontId="47" fillId="12" borderId="35" xfId="1" applyFont="1" applyFill="1" applyBorder="1" applyAlignment="1" applyProtection="1">
      <alignment horizontal="center" vertical="center"/>
    </xf>
    <xf numFmtId="0" fontId="47" fillId="0" borderId="24" xfId="1" applyFont="1" applyBorder="1" applyAlignment="1" applyProtection="1">
      <alignment horizontal="center" vertical="center"/>
    </xf>
    <xf numFmtId="0" fontId="47" fillId="0" borderId="36" xfId="1" applyFont="1" applyBorder="1" applyAlignment="1" applyProtection="1">
      <alignment horizontal="center" vertical="center"/>
    </xf>
    <xf numFmtId="0" fontId="0" fillId="2" borderId="0" xfId="0" applyNumberFormat="1" applyFill="1" applyAlignment="1">
      <alignment horizontal="left" vertical="center" wrapText="1" indent="1"/>
    </xf>
    <xf numFmtId="0" fontId="2" fillId="9" borderId="33" xfId="1" applyFont="1" applyFill="1" applyBorder="1" applyAlignment="1" applyProtection="1">
      <alignment horizontal="center" vertical="center"/>
    </xf>
    <xf numFmtId="0" fontId="39" fillId="9" borderId="4" xfId="1" applyFont="1" applyFill="1" applyBorder="1" applyAlignment="1" applyProtection="1">
      <alignment horizontal="center" vertical="center"/>
    </xf>
    <xf numFmtId="0" fontId="39" fillId="9" borderId="34" xfId="1" applyFont="1" applyFill="1" applyBorder="1" applyAlignment="1" applyProtection="1">
      <alignment horizontal="center" vertical="center"/>
    </xf>
    <xf numFmtId="0" fontId="11" fillId="4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1" fillId="4" borderId="0" xfId="0" applyFont="1" applyFill="1" applyAlignment="1">
      <alignment horizontal="left" vertical="center" wrapText="1" indent="1"/>
    </xf>
    <xf numFmtId="0" fontId="49" fillId="10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11" borderId="5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32" fillId="7" borderId="0" xfId="1" applyFill="1" applyBorder="1" applyAlignment="1" applyProtection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15" fillId="10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0" fillId="5" borderId="0" xfId="0" applyFill="1" applyAlignment="1">
      <alignment horizontal="left" vertical="center" indent="2"/>
    </xf>
    <xf numFmtId="0" fontId="0" fillId="5" borderId="0" xfId="0" applyFont="1" applyFill="1" applyAlignment="1">
      <alignment horizontal="left" vertical="center" indent="2"/>
    </xf>
    <xf numFmtId="2" fontId="37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5" borderId="0" xfId="0" applyFont="1" applyFill="1" applyAlignment="1">
      <alignment horizontal="left" vertical="center" indent="1"/>
    </xf>
    <xf numFmtId="0" fontId="34" fillId="5" borderId="0" xfId="0" applyFont="1" applyFill="1" applyAlignment="1">
      <alignment horizontal="left" vertical="center" indent="2"/>
    </xf>
    <xf numFmtId="0" fontId="35" fillId="5" borderId="0" xfId="0" applyFont="1" applyFill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0" fontId="34" fillId="5" borderId="0" xfId="0" applyFont="1" applyFill="1" applyAlignment="1">
      <alignment horizontal="left" vertical="center" indent="1"/>
    </xf>
    <xf numFmtId="0" fontId="20" fillId="4" borderId="0" xfId="0" applyFont="1" applyFill="1" applyAlignment="1">
      <alignment horizontal="left" vertical="center" wrapText="1" indent="1"/>
    </xf>
    <xf numFmtId="0" fontId="24" fillId="0" borderId="0" xfId="0" applyFont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/>
    </xf>
    <xf numFmtId="0" fontId="26" fillId="5" borderId="5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8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left" vertical="center" wrapText="1" indent="1"/>
    </xf>
    <xf numFmtId="0" fontId="27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6" fillId="5" borderId="0" xfId="0" applyFont="1" applyFill="1" applyAlignment="1">
      <alignment horizontal="left" vertical="center" indent="2"/>
    </xf>
    <xf numFmtId="0" fontId="18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left" vertical="center" indent="1"/>
    </xf>
    <xf numFmtId="0" fontId="29" fillId="0" borderId="0" xfId="0" applyFont="1" applyAlignment="1">
      <alignment horizontal="left" vertical="center" wrapText="1" indent="1"/>
    </xf>
    <xf numFmtId="0" fontId="11" fillId="4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left" vertical="center" indent="2"/>
    </xf>
    <xf numFmtId="0" fontId="12" fillId="4" borderId="0" xfId="0" applyFont="1" applyFill="1" applyAlignment="1">
      <alignment horizontal="left" vertical="center" wrapText="1"/>
    </xf>
    <xf numFmtId="0" fontId="12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wrapText="1"/>
    </xf>
    <xf numFmtId="0" fontId="11" fillId="4" borderId="0" xfId="0" applyFont="1" applyFill="1" applyAlignment="1">
      <alignment horizontal="left" vertical="top" wrapText="1" indent="1"/>
    </xf>
    <xf numFmtId="0" fontId="11" fillId="4" borderId="0" xfId="0" applyFont="1" applyFill="1" applyAlignment="1">
      <alignment horizontal="left" wrapText="1" indent="1"/>
    </xf>
    <xf numFmtId="0" fontId="38" fillId="0" borderId="7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2" fontId="45" fillId="11" borderId="16" xfId="0" applyNumberFormat="1" applyFont="1" applyFill="1" applyBorder="1" applyAlignment="1">
      <alignment horizontal="center" vertical="center" wrapText="1"/>
    </xf>
    <xf numFmtId="2" fontId="45" fillId="0" borderId="17" xfId="0" applyNumberFormat="1" applyFont="1" applyBorder="1" applyAlignment="1">
      <alignment horizontal="center" vertical="center" wrapText="1"/>
    </xf>
    <xf numFmtId="2" fontId="46" fillId="0" borderId="18" xfId="0" applyNumberFormat="1" applyFont="1" applyBorder="1" applyAlignment="1">
      <alignment horizontal="center" vertical="center" wrapText="1"/>
    </xf>
    <xf numFmtId="2" fontId="46" fillId="0" borderId="1" xfId="0" applyNumberFormat="1" applyFont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0" fillId="3" borderId="0" xfId="0" applyFill="1" applyAlignment="1">
      <alignment vertical="top" wrapText="1"/>
    </xf>
    <xf numFmtId="0" fontId="0" fillId="3" borderId="0" xfId="0" applyNumberFormat="1" applyFill="1" applyAlignment="1">
      <alignment vertical="top" wrapText="1"/>
    </xf>
    <xf numFmtId="0" fontId="41" fillId="13" borderId="0" xfId="0" applyFont="1" applyFill="1" applyAlignment="1">
      <alignment horizontal="center" vertical="center" wrapText="1"/>
    </xf>
    <xf numFmtId="0" fontId="40" fillId="13" borderId="0" xfId="0" applyFont="1" applyFill="1" applyAlignment="1">
      <alignment horizontal="center"/>
    </xf>
    <xf numFmtId="0" fontId="0" fillId="13" borderId="0" xfId="0" applyFont="1" applyFill="1" applyAlignment="1">
      <alignment horizontal="center"/>
    </xf>
    <xf numFmtId="0" fontId="2" fillId="15" borderId="33" xfId="1" applyFont="1" applyFill="1" applyBorder="1" applyAlignment="1" applyProtection="1">
      <alignment horizontal="center" vertical="center"/>
    </xf>
    <xf numFmtId="0" fontId="39" fillId="15" borderId="4" xfId="1" applyFont="1" applyFill="1" applyBorder="1" applyAlignment="1" applyProtection="1">
      <alignment horizontal="center" vertical="center"/>
    </xf>
    <xf numFmtId="0" fontId="39" fillId="15" borderId="34" xfId="1" applyFont="1" applyFill="1" applyBorder="1" applyAlignment="1" applyProtection="1">
      <alignment horizontal="center" vertical="center"/>
    </xf>
    <xf numFmtId="0" fontId="38" fillId="16" borderId="33" xfId="1" applyFont="1" applyFill="1" applyBorder="1" applyAlignment="1" applyProtection="1">
      <alignment horizontal="center" vertical="center"/>
    </xf>
    <xf numFmtId="0" fontId="38" fillId="16" borderId="4" xfId="1" applyFont="1" applyFill="1" applyBorder="1" applyAlignment="1" applyProtection="1">
      <alignment horizontal="center" vertical="center"/>
    </xf>
    <xf numFmtId="0" fontId="38" fillId="16" borderId="34" xfId="1" applyFont="1" applyFill="1" applyBorder="1" applyAlignment="1" applyProtection="1">
      <alignment horizontal="center" vertic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  <colors>
    <mruColors>
      <color rgb="FF0080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3.emf"/><Relationship Id="rId5" Type="http://schemas.openxmlformats.org/officeDocument/2006/relationships/image" Target="../media/image9.emf"/><Relationship Id="rId4" Type="http://schemas.openxmlformats.org/officeDocument/2006/relationships/image" Target="../media/image7.emf"/><Relationship Id="rId9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14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13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5.emf"/><Relationship Id="rId11" Type="http://schemas.openxmlformats.org/officeDocument/2006/relationships/image" Target="../media/image12.emf"/><Relationship Id="rId5" Type="http://schemas.openxmlformats.org/officeDocument/2006/relationships/image" Target="../media/image3.emf"/><Relationship Id="rId10" Type="http://schemas.openxmlformats.org/officeDocument/2006/relationships/image" Target="../media/image18.emf"/><Relationship Id="rId4" Type="http://schemas.openxmlformats.org/officeDocument/2006/relationships/image" Target="../media/image7.emf"/><Relationship Id="rId9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7" Type="http://schemas.openxmlformats.org/officeDocument/2006/relationships/image" Target="../media/image20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19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6" Type="http://schemas.openxmlformats.org/officeDocument/2006/relationships/image" Target="../media/image21.emf"/><Relationship Id="rId5" Type="http://schemas.openxmlformats.org/officeDocument/2006/relationships/image" Target="../media/image7.emf"/><Relationship Id="rId4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6.emf"/><Relationship Id="rId7" Type="http://schemas.openxmlformats.org/officeDocument/2006/relationships/image" Target="../media/image12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5" Type="http://schemas.openxmlformats.org/officeDocument/2006/relationships/image" Target="../media/image3.emf"/><Relationship Id="rId4" Type="http://schemas.openxmlformats.org/officeDocument/2006/relationships/image" Target="../media/image7.emf"/><Relationship Id="rId9" Type="http://schemas.openxmlformats.org/officeDocument/2006/relationships/image" Target="../media/image23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6.emf"/><Relationship Id="rId7" Type="http://schemas.openxmlformats.org/officeDocument/2006/relationships/image" Target="../media/image12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6" Type="http://schemas.openxmlformats.org/officeDocument/2006/relationships/image" Target="../media/image11.emf"/><Relationship Id="rId5" Type="http://schemas.openxmlformats.org/officeDocument/2006/relationships/image" Target="../media/image3.emf"/><Relationship Id="rId4" Type="http://schemas.openxmlformats.org/officeDocument/2006/relationships/image" Target="../media/image7.emf"/><Relationship Id="rId9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421034</xdr:colOff>
      <xdr:row>10</xdr:row>
      <xdr:rowOff>142875</xdr:rowOff>
    </xdr:from>
    <xdr:to>
      <xdr:col>15</xdr:col>
      <xdr:colOff>12896</xdr:colOff>
      <xdr:row>17</xdr:row>
      <xdr:rowOff>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5884" y="2038350"/>
          <a:ext cx="3859062" cy="1543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15</xdr:col>
      <xdr:colOff>476250</xdr:colOff>
      <xdr:row>44</xdr:row>
      <xdr:rowOff>38100</xdr:rowOff>
    </xdr:to>
    <xdr:pic>
      <xdr:nvPicPr>
        <xdr:cNvPr id="92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0"/>
          <a:ext cx="8705850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95250</xdr:colOff>
      <xdr:row>3</xdr:row>
      <xdr:rowOff>19050</xdr:rowOff>
    </xdr:from>
    <xdr:to>
      <xdr:col>40</xdr:col>
      <xdr:colOff>133350</xdr:colOff>
      <xdr:row>6</xdr:row>
      <xdr:rowOff>114300</xdr:rowOff>
    </xdr:to>
    <xdr:pic>
      <xdr:nvPicPr>
        <xdr:cNvPr id="10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04825"/>
          <a:ext cx="31146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1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76200</xdr:colOff>
      <xdr:row>16</xdr:row>
      <xdr:rowOff>9525</xdr:rowOff>
    </xdr:from>
    <xdr:to>
      <xdr:col>41</xdr:col>
      <xdr:colOff>114300</xdr:colOff>
      <xdr:row>21</xdr:row>
      <xdr:rowOff>38100</xdr:rowOff>
    </xdr:to>
    <xdr:pic>
      <xdr:nvPicPr>
        <xdr:cNvPr id="10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162300"/>
          <a:ext cx="400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103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19050</xdr:rowOff>
    </xdr:to>
    <xdr:pic>
      <xdr:nvPicPr>
        <xdr:cNvPr id="103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285750</xdr:rowOff>
    </xdr:to>
    <xdr:pic>
      <xdr:nvPicPr>
        <xdr:cNvPr id="10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674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123825</xdr:colOff>
      <xdr:row>4</xdr:row>
      <xdr:rowOff>190500</xdr:rowOff>
    </xdr:from>
    <xdr:to>
      <xdr:col>40</xdr:col>
      <xdr:colOff>123825</xdr:colOff>
      <xdr:row>6</xdr:row>
      <xdr:rowOff>66675</xdr:rowOff>
    </xdr:to>
    <xdr:pic>
      <xdr:nvPicPr>
        <xdr:cNvPr id="10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923925"/>
          <a:ext cx="9048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47625</xdr:rowOff>
    </xdr:from>
    <xdr:to>
      <xdr:col>41</xdr:col>
      <xdr:colOff>142875</xdr:colOff>
      <xdr:row>21</xdr:row>
      <xdr:rowOff>85725</xdr:rowOff>
    </xdr:to>
    <xdr:pic>
      <xdr:nvPicPr>
        <xdr:cNvPr id="20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200400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6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142875</xdr:colOff>
      <xdr:row>2</xdr:row>
      <xdr:rowOff>123825</xdr:rowOff>
    </xdr:from>
    <xdr:to>
      <xdr:col>35</xdr:col>
      <xdr:colOff>152400</xdr:colOff>
      <xdr:row>4</xdr:row>
      <xdr:rowOff>190500</xdr:rowOff>
    </xdr:to>
    <xdr:pic>
      <xdr:nvPicPr>
        <xdr:cNvPr id="20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447675"/>
          <a:ext cx="2362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20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206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104775</xdr:colOff>
      <xdr:row>2</xdr:row>
      <xdr:rowOff>123825</xdr:rowOff>
    </xdr:from>
    <xdr:to>
      <xdr:col>35</xdr:col>
      <xdr:colOff>114300</xdr:colOff>
      <xdr:row>4</xdr:row>
      <xdr:rowOff>190500</xdr:rowOff>
    </xdr:to>
    <xdr:pic>
      <xdr:nvPicPr>
        <xdr:cNvPr id="20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447675"/>
          <a:ext cx="2362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3</xdr:row>
      <xdr:rowOff>9525</xdr:rowOff>
    </xdr:from>
    <xdr:to>
      <xdr:col>42</xdr:col>
      <xdr:colOff>38100</xdr:colOff>
      <xdr:row>4</xdr:row>
      <xdr:rowOff>161925</xdr:rowOff>
    </xdr:to>
    <xdr:pic>
      <xdr:nvPicPr>
        <xdr:cNvPr id="207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495300"/>
          <a:ext cx="1095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20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207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20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207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30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76200</xdr:colOff>
      <xdr:row>16</xdr:row>
      <xdr:rowOff>9525</xdr:rowOff>
    </xdr:from>
    <xdr:to>
      <xdr:col>41</xdr:col>
      <xdr:colOff>114300</xdr:colOff>
      <xdr:row>21</xdr:row>
      <xdr:rowOff>38100</xdr:rowOff>
    </xdr:to>
    <xdr:pic>
      <xdr:nvPicPr>
        <xdr:cNvPr id="308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162300"/>
          <a:ext cx="400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08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85725</xdr:rowOff>
    </xdr:to>
    <xdr:pic>
      <xdr:nvPicPr>
        <xdr:cNvPr id="30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9110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219075</xdr:rowOff>
    </xdr:to>
    <xdr:pic>
      <xdr:nvPicPr>
        <xdr:cNvPr id="308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436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38100</xdr:rowOff>
    </xdr:from>
    <xdr:to>
      <xdr:col>42</xdr:col>
      <xdr:colOff>133350</xdr:colOff>
      <xdr:row>5</xdr:row>
      <xdr:rowOff>76200</xdr:rowOff>
    </xdr:to>
    <xdr:pic>
      <xdr:nvPicPr>
        <xdr:cNvPr id="308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23875"/>
          <a:ext cx="3629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133350</xdr:colOff>
      <xdr:row>5</xdr:row>
      <xdr:rowOff>76200</xdr:rowOff>
    </xdr:from>
    <xdr:to>
      <xdr:col>35</xdr:col>
      <xdr:colOff>85725</xdr:colOff>
      <xdr:row>7</xdr:row>
      <xdr:rowOff>57150</xdr:rowOff>
    </xdr:to>
    <xdr:pic>
      <xdr:nvPicPr>
        <xdr:cNvPr id="30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1057275"/>
          <a:ext cx="1038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15</xdr:row>
      <xdr:rowOff>209550</xdr:rowOff>
    </xdr:from>
    <xdr:to>
      <xdr:col>41</xdr:col>
      <xdr:colOff>142875</xdr:colOff>
      <xdr:row>21</xdr:row>
      <xdr:rowOff>0</xdr:rowOff>
    </xdr:to>
    <xdr:pic>
      <xdr:nvPicPr>
        <xdr:cNvPr id="411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14675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41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411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47625</xdr:rowOff>
    </xdr:to>
    <xdr:pic>
      <xdr:nvPicPr>
        <xdr:cNvPr id="411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482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238125</xdr:rowOff>
    </xdr:to>
    <xdr:pic>
      <xdr:nvPicPr>
        <xdr:cNvPr id="4118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388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3</xdr:row>
      <xdr:rowOff>28575</xdr:rowOff>
    </xdr:from>
    <xdr:to>
      <xdr:col>38</xdr:col>
      <xdr:colOff>85725</xdr:colOff>
      <xdr:row>5</xdr:row>
      <xdr:rowOff>9525</xdr:rowOff>
    </xdr:to>
    <xdr:pic>
      <xdr:nvPicPr>
        <xdr:cNvPr id="41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514350"/>
          <a:ext cx="2819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171450</xdr:colOff>
      <xdr:row>3</xdr:row>
      <xdr:rowOff>133350</xdr:rowOff>
    </xdr:from>
    <xdr:to>
      <xdr:col>42</xdr:col>
      <xdr:colOff>76200</xdr:colOff>
      <xdr:row>4</xdr:row>
      <xdr:rowOff>123825</xdr:rowOff>
    </xdr:to>
    <xdr:pic>
      <xdr:nvPicPr>
        <xdr:cNvPr id="412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619125"/>
          <a:ext cx="6286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8</xdr:row>
      <xdr:rowOff>57150</xdr:rowOff>
    </xdr:from>
    <xdr:to>
      <xdr:col>28</xdr:col>
      <xdr:colOff>95250</xdr:colOff>
      <xdr:row>11</xdr:row>
      <xdr:rowOff>19050</xdr:rowOff>
    </xdr:to>
    <xdr:pic>
      <xdr:nvPicPr>
        <xdr:cNvPr id="41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609725"/>
          <a:ext cx="838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95250</xdr:colOff>
      <xdr:row>8</xdr:row>
      <xdr:rowOff>57150</xdr:rowOff>
    </xdr:from>
    <xdr:to>
      <xdr:col>33</xdr:col>
      <xdr:colOff>95250</xdr:colOff>
      <xdr:row>11</xdr:row>
      <xdr:rowOff>19050</xdr:rowOff>
    </xdr:to>
    <xdr:pic>
      <xdr:nvPicPr>
        <xdr:cNvPr id="41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609725"/>
          <a:ext cx="9048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85725</xdr:colOff>
      <xdr:row>8</xdr:row>
      <xdr:rowOff>85725</xdr:rowOff>
    </xdr:from>
    <xdr:to>
      <xdr:col>35</xdr:col>
      <xdr:colOff>114300</xdr:colOff>
      <xdr:row>11</xdr:row>
      <xdr:rowOff>19050</xdr:rowOff>
    </xdr:to>
    <xdr:pic>
      <xdr:nvPicPr>
        <xdr:cNvPr id="412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163830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8</xdr:row>
      <xdr:rowOff>85725</xdr:rowOff>
    </xdr:from>
    <xdr:to>
      <xdr:col>40</xdr:col>
      <xdr:colOff>123825</xdr:colOff>
      <xdr:row>11</xdr:row>
      <xdr:rowOff>0</xdr:rowOff>
    </xdr:to>
    <xdr:pic>
      <xdr:nvPicPr>
        <xdr:cNvPr id="4124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638300"/>
          <a:ext cx="781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51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104775</xdr:colOff>
      <xdr:row>15</xdr:row>
      <xdr:rowOff>219075</xdr:rowOff>
    </xdr:from>
    <xdr:to>
      <xdr:col>41</xdr:col>
      <xdr:colOff>133350</xdr:colOff>
      <xdr:row>21</xdr:row>
      <xdr:rowOff>0</xdr:rowOff>
    </xdr:to>
    <xdr:pic>
      <xdr:nvPicPr>
        <xdr:cNvPr id="513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24200"/>
          <a:ext cx="3905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3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57150</xdr:rowOff>
    </xdr:to>
    <xdr:pic>
      <xdr:nvPicPr>
        <xdr:cNvPr id="51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196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247650</xdr:rowOff>
    </xdr:to>
    <xdr:pic>
      <xdr:nvPicPr>
        <xdr:cNvPr id="513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600075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514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28575</xdr:colOff>
      <xdr:row>4</xdr:row>
      <xdr:rowOff>209550</xdr:rowOff>
    </xdr:from>
    <xdr:to>
      <xdr:col>37</xdr:col>
      <xdr:colOff>0</xdr:colOff>
      <xdr:row>7</xdr:row>
      <xdr:rowOff>66675</xdr:rowOff>
    </xdr:to>
    <xdr:pic>
      <xdr:nvPicPr>
        <xdr:cNvPr id="514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942975"/>
          <a:ext cx="2505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47625</xdr:colOff>
      <xdr:row>5</xdr:row>
      <xdr:rowOff>38100</xdr:rowOff>
    </xdr:from>
    <xdr:to>
      <xdr:col>42</xdr:col>
      <xdr:colOff>95250</xdr:colOff>
      <xdr:row>7</xdr:row>
      <xdr:rowOff>0</xdr:rowOff>
    </xdr:to>
    <xdr:pic>
      <xdr:nvPicPr>
        <xdr:cNvPr id="514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019175"/>
          <a:ext cx="9525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57150</xdr:colOff>
      <xdr:row>12</xdr:row>
      <xdr:rowOff>133350</xdr:rowOff>
    </xdr:from>
    <xdr:to>
      <xdr:col>25</xdr:col>
      <xdr:colOff>123825</xdr:colOff>
      <xdr:row>16</xdr:row>
      <xdr:rowOff>133350</xdr:rowOff>
    </xdr:to>
    <xdr:pic>
      <xdr:nvPicPr>
        <xdr:cNvPr id="61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295525"/>
          <a:ext cx="428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104775</xdr:colOff>
      <xdr:row>16</xdr:row>
      <xdr:rowOff>0</xdr:rowOff>
    </xdr:from>
    <xdr:to>
      <xdr:col>41</xdr:col>
      <xdr:colOff>133350</xdr:colOff>
      <xdr:row>21</xdr:row>
      <xdr:rowOff>28575</xdr:rowOff>
    </xdr:to>
    <xdr:pic>
      <xdr:nvPicPr>
        <xdr:cNvPr id="615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52775"/>
          <a:ext cx="3905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5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5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5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28575</xdr:rowOff>
    </xdr:to>
    <xdr:pic>
      <xdr:nvPicPr>
        <xdr:cNvPr id="616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98157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228600</xdr:rowOff>
    </xdr:to>
    <xdr:pic>
      <xdr:nvPicPr>
        <xdr:cNvPr id="616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9122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61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28575</xdr:colOff>
      <xdr:row>3</xdr:row>
      <xdr:rowOff>85725</xdr:rowOff>
    </xdr:from>
    <xdr:to>
      <xdr:col>42</xdr:col>
      <xdr:colOff>19050</xdr:colOff>
      <xdr:row>7</xdr:row>
      <xdr:rowOff>142875</xdr:rowOff>
    </xdr:to>
    <xdr:pic>
      <xdr:nvPicPr>
        <xdr:cNvPr id="6164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571500"/>
          <a:ext cx="34290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28575</xdr:rowOff>
    </xdr:from>
    <xdr:to>
      <xdr:col>41</xdr:col>
      <xdr:colOff>142875</xdr:colOff>
      <xdr:row>21</xdr:row>
      <xdr:rowOff>66675</xdr:rowOff>
    </xdr:to>
    <xdr:pic>
      <xdr:nvPicPr>
        <xdr:cNvPr id="82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81350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0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16</xdr:row>
      <xdr:rowOff>200025</xdr:rowOff>
    </xdr:to>
    <xdr:pic>
      <xdr:nvPicPr>
        <xdr:cNvPr id="82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821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76200</xdr:rowOff>
    </xdr:from>
    <xdr:to>
      <xdr:col>36</xdr:col>
      <xdr:colOff>47625</xdr:colOff>
      <xdr:row>11</xdr:row>
      <xdr:rowOff>0</xdr:rowOff>
    </xdr:to>
    <xdr:pic>
      <xdr:nvPicPr>
        <xdr:cNvPr id="82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2877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180975</xdr:colOff>
      <xdr:row>8</xdr:row>
      <xdr:rowOff>47625</xdr:rowOff>
    </xdr:from>
    <xdr:to>
      <xdr:col>41</xdr:col>
      <xdr:colOff>171450</xdr:colOff>
      <xdr:row>11</xdr:row>
      <xdr:rowOff>19050</xdr:rowOff>
    </xdr:to>
    <xdr:pic>
      <xdr:nvPicPr>
        <xdr:cNvPr id="821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00200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8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35</xdr:row>
      <xdr:rowOff>171450</xdr:rowOff>
    </xdr:to>
    <xdr:pic>
      <xdr:nvPicPr>
        <xdr:cNvPr id="82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4</xdr:row>
      <xdr:rowOff>209550</xdr:rowOff>
    </xdr:to>
    <xdr:pic>
      <xdr:nvPicPr>
        <xdr:cNvPr id="821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82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104775</xdr:colOff>
      <xdr:row>16</xdr:row>
      <xdr:rowOff>0</xdr:rowOff>
    </xdr:from>
    <xdr:to>
      <xdr:col>41</xdr:col>
      <xdr:colOff>142875</xdr:colOff>
      <xdr:row>21</xdr:row>
      <xdr:rowOff>38100</xdr:rowOff>
    </xdr:to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3152775"/>
          <a:ext cx="4000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12</xdr:row>
      <xdr:rowOff>200025</xdr:rowOff>
    </xdr:from>
    <xdr:to>
      <xdr:col>25</xdr:col>
      <xdr:colOff>133350</xdr:colOff>
      <xdr:row>17</xdr:row>
      <xdr:rowOff>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362200"/>
          <a:ext cx="4191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20</xdr:row>
      <xdr:rowOff>219075</xdr:rowOff>
    </xdr:from>
    <xdr:to>
      <xdr:col>25</xdr:col>
      <xdr:colOff>123825</xdr:colOff>
      <xdr:row>22</xdr:row>
      <xdr:rowOff>133350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362450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161925</xdr:colOff>
      <xdr:row>8</xdr:row>
      <xdr:rowOff>133350</xdr:rowOff>
    </xdr:from>
    <xdr:to>
      <xdr:col>36</xdr:col>
      <xdr:colOff>47625</xdr:colOff>
      <xdr:row>11</xdr:row>
      <xdr:rowOff>57150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85925"/>
          <a:ext cx="2419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8</xdr:row>
      <xdr:rowOff>95250</xdr:rowOff>
    </xdr:from>
    <xdr:to>
      <xdr:col>41</xdr:col>
      <xdr:colOff>171450</xdr:colOff>
      <xdr:row>11</xdr:row>
      <xdr:rowOff>66675</xdr:rowOff>
    </xdr:to>
    <xdr:pic>
      <xdr:nvPicPr>
        <xdr:cNvPr id="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1647825"/>
          <a:ext cx="895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30</xdr:row>
      <xdr:rowOff>47625</xdr:rowOff>
    </xdr:from>
    <xdr:to>
      <xdr:col>26</xdr:col>
      <xdr:colOff>19050</xdr:colOff>
      <xdr:row>33</xdr:row>
      <xdr:rowOff>66675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5000625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142875</xdr:colOff>
      <xdr:row>33</xdr:row>
      <xdr:rowOff>209550</xdr:rowOff>
    </xdr:from>
    <xdr:to>
      <xdr:col>42</xdr:col>
      <xdr:colOff>0</xdr:colOff>
      <xdr:row>36</xdr:row>
      <xdr:rowOff>66675</xdr:rowOff>
    </xdr:to>
    <xdr:pic>
      <xdr:nvPicPr>
        <xdr:cNvPr id="1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0525" y="59721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123825</xdr:colOff>
      <xdr:row>3</xdr:row>
      <xdr:rowOff>66675</xdr:rowOff>
    </xdr:from>
    <xdr:to>
      <xdr:col>38</xdr:col>
      <xdr:colOff>57150</xdr:colOff>
      <xdr:row>5</xdr:row>
      <xdr:rowOff>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552450"/>
          <a:ext cx="2828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57150</xdr:colOff>
      <xdr:row>3</xdr:row>
      <xdr:rowOff>85725</xdr:rowOff>
    </xdr:from>
    <xdr:to>
      <xdr:col>42</xdr:col>
      <xdr:colOff>114300</xdr:colOff>
      <xdr:row>4</xdr:row>
      <xdr:rowOff>95250</xdr:rowOff>
    </xdr:to>
    <xdr:pic>
      <xdr:nvPicPr>
        <xdr:cNvPr id="1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71500"/>
          <a:ext cx="7810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ura/AppData/Local/Microsoft/Windows/Temporary%20Internet%20Files/Content.Outlook/FBDDLZHH/eng1%20IKO%20V&#253;po&#269;et%20spot&#345;eby%20&#353;indel&#367;%20a%20p&#345;&#237;slu&#353;en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lcome instructions"/>
      <sheetName val="SG-t N eng"/>
      <sheetName val="SG-b N eng"/>
      <sheetName val="Vict N eng"/>
      <sheetName val="Diam N eng"/>
      <sheetName val="ArmG N eng"/>
      <sheetName val="ArmSh N eng"/>
      <sheetName val="BiberSh N eng"/>
      <sheetName val="CamX N eng"/>
      <sheetName val="Ventilation Info eng"/>
      <sheetName val="SG-t N cz"/>
    </sheetNames>
    <sheetDataSet>
      <sheetData sheetId="0"/>
      <sheetData sheetId="1"/>
      <sheetData sheetId="2">
        <row r="27">
          <cell r="E27">
            <v>0</v>
          </cell>
          <cell r="H27">
            <v>0</v>
          </cell>
          <cell r="K27">
            <v>0</v>
          </cell>
          <cell r="N27">
            <v>0</v>
          </cell>
          <cell r="Q27">
            <v>0</v>
          </cell>
          <cell r="T27">
            <v>0</v>
          </cell>
          <cell r="W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P24"/>
  <sheetViews>
    <sheetView tabSelected="1" workbookViewId="0">
      <selection sqref="A1:O1"/>
    </sheetView>
  </sheetViews>
  <sheetFormatPr defaultRowHeight="15" x14ac:dyDescent="0.25"/>
  <cols>
    <col min="1" max="4" width="9.140625" style="1"/>
    <col min="5" max="5" width="3.7109375" style="1" customWidth="1"/>
    <col min="6" max="16384" width="9.140625" style="1"/>
  </cols>
  <sheetData>
    <row r="1" spans="1:16" ht="28.5" customHeight="1" x14ac:dyDescent="0.25">
      <c r="A1" s="45" t="s">
        <v>74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7"/>
    </row>
    <row r="2" spans="1:16" ht="6.75" customHeight="1" x14ac:dyDescent="0.3">
      <c r="A2" s="24"/>
    </row>
    <row r="3" spans="1:16" x14ac:dyDescent="0.25">
      <c r="A3" s="25" t="s">
        <v>72</v>
      </c>
    </row>
    <row r="4" spans="1:16" ht="14.45" customHeight="1" x14ac:dyDescent="0.25">
      <c r="A4" s="67" t="s">
        <v>130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</row>
    <row r="5" spans="1:16" x14ac:dyDescent="0.25">
      <c r="A5" s="48" t="s">
        <v>96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7"/>
      <c r="P5" s="47"/>
    </row>
    <row r="6" spans="1:16" x14ac:dyDescent="0.25">
      <c r="A6" s="44" t="s">
        <v>70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</row>
    <row r="7" spans="1:16" ht="6.75" customHeight="1" x14ac:dyDescent="0.25"/>
    <row r="8" spans="1:16" ht="18.75" x14ac:dyDescent="0.3">
      <c r="B8" s="43" t="s">
        <v>69</v>
      </c>
      <c r="C8" s="43"/>
      <c r="D8" s="43"/>
      <c r="E8" s="31"/>
      <c r="F8" s="39" t="s">
        <v>134</v>
      </c>
      <c r="G8" s="31"/>
      <c r="H8" s="31"/>
    </row>
    <row r="9" spans="1:16" ht="10.5" customHeight="1" thickBot="1" x14ac:dyDescent="0.3">
      <c r="E9" s="40"/>
    </row>
    <row r="10" spans="1:16" ht="18.75" customHeight="1" thickTop="1" x14ac:dyDescent="0.25">
      <c r="B10" s="58" t="s">
        <v>65</v>
      </c>
      <c r="C10" s="59"/>
      <c r="D10" s="60"/>
      <c r="E10" s="34"/>
      <c r="F10" s="37" t="s">
        <v>131</v>
      </c>
      <c r="G10" s="34"/>
      <c r="H10" s="34"/>
    </row>
    <row r="11" spans="1:16" ht="18.75" customHeight="1" x14ac:dyDescent="0.25">
      <c r="B11" s="61" t="s">
        <v>66</v>
      </c>
      <c r="C11" s="62"/>
      <c r="D11" s="63"/>
      <c r="E11" s="34"/>
      <c r="F11" s="37" t="s">
        <v>131</v>
      </c>
      <c r="G11" s="34"/>
      <c r="H11" s="34"/>
    </row>
    <row r="12" spans="1:16" ht="18.75" customHeight="1" x14ac:dyDescent="0.25">
      <c r="B12" s="147" t="s">
        <v>147</v>
      </c>
      <c r="C12" s="148"/>
      <c r="D12" s="149"/>
      <c r="E12" s="35"/>
      <c r="F12" s="37" t="s">
        <v>131</v>
      </c>
      <c r="G12" s="35"/>
      <c r="H12" s="35"/>
    </row>
    <row r="13" spans="1:16" ht="18.75" customHeight="1" x14ac:dyDescent="0.25">
      <c r="B13" s="147" t="s">
        <v>148</v>
      </c>
      <c r="C13" s="148"/>
      <c r="D13" s="149"/>
      <c r="E13" s="35"/>
      <c r="F13" s="37" t="s">
        <v>131</v>
      </c>
      <c r="G13" s="35"/>
      <c r="H13" s="35"/>
    </row>
    <row r="14" spans="1:16" ht="18.75" customHeight="1" x14ac:dyDescent="0.25">
      <c r="B14" s="147" t="s">
        <v>149</v>
      </c>
      <c r="C14" s="148"/>
      <c r="D14" s="149"/>
      <c r="E14" s="35"/>
      <c r="F14" s="37" t="s">
        <v>131</v>
      </c>
      <c r="G14" s="35"/>
      <c r="H14" s="35"/>
    </row>
    <row r="15" spans="1:16" ht="18.75" customHeight="1" x14ac:dyDescent="0.25">
      <c r="B15" s="150" t="s">
        <v>67</v>
      </c>
      <c r="C15" s="151"/>
      <c r="D15" s="152"/>
      <c r="E15" s="34"/>
      <c r="F15" s="37" t="s">
        <v>133</v>
      </c>
      <c r="G15" s="34"/>
      <c r="H15" s="34"/>
    </row>
    <row r="16" spans="1:16" ht="18.75" customHeight="1" x14ac:dyDescent="0.25">
      <c r="B16" s="68" t="s">
        <v>68</v>
      </c>
      <c r="C16" s="69"/>
      <c r="D16" s="70"/>
      <c r="E16" s="35"/>
      <c r="F16" s="37" t="s">
        <v>131</v>
      </c>
      <c r="G16" s="35"/>
      <c r="H16" s="35"/>
    </row>
    <row r="17" spans="1:15" ht="20.25" customHeight="1" thickBot="1" x14ac:dyDescent="0.3">
      <c r="B17" s="64" t="s">
        <v>115</v>
      </c>
      <c r="C17" s="65"/>
      <c r="D17" s="66"/>
      <c r="E17" s="36"/>
      <c r="F17" s="38" t="s">
        <v>132</v>
      </c>
      <c r="G17" s="32"/>
      <c r="H17" s="32"/>
    </row>
    <row r="18" spans="1:15" ht="15.75" thickTop="1" x14ac:dyDescent="0.25">
      <c r="B18" s="49" t="s">
        <v>135</v>
      </c>
      <c r="C18" s="50"/>
      <c r="D18" s="51"/>
      <c r="E18" s="33"/>
      <c r="F18" s="33"/>
      <c r="G18" s="33"/>
      <c r="H18" s="33"/>
    </row>
    <row r="19" spans="1:15" x14ac:dyDescent="0.25">
      <c r="B19" s="52"/>
      <c r="C19" s="53"/>
      <c r="D19" s="54"/>
      <c r="E19" s="33"/>
      <c r="F19" s="33"/>
      <c r="G19" s="33"/>
      <c r="H19" s="33"/>
    </row>
    <row r="20" spans="1:15" ht="15.75" thickBot="1" x14ac:dyDescent="0.3">
      <c r="B20" s="55"/>
      <c r="C20" s="56"/>
      <c r="D20" s="57"/>
      <c r="E20" s="33"/>
      <c r="F20" s="33"/>
      <c r="G20" s="33"/>
      <c r="H20" s="33"/>
    </row>
    <row r="21" spans="1:15" ht="15.75" thickTop="1" x14ac:dyDescent="0.25">
      <c r="B21" s="26"/>
      <c r="C21" s="26"/>
      <c r="D21" s="26"/>
    </row>
    <row r="22" spans="1:15" x14ac:dyDescent="0.25">
      <c r="A22" s="26" t="s">
        <v>71</v>
      </c>
    </row>
    <row r="23" spans="1:15" x14ac:dyDescent="0.25">
      <c r="A23" s="48" t="s">
        <v>119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7"/>
    </row>
    <row r="24" spans="1:15" x14ac:dyDescent="0.25">
      <c r="A24" s="41" t="s">
        <v>73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</sheetData>
  <mergeCells count="16">
    <mergeCell ref="A24:N24"/>
    <mergeCell ref="B8:D8"/>
    <mergeCell ref="A6:N6"/>
    <mergeCell ref="A1:O1"/>
    <mergeCell ref="A5:P5"/>
    <mergeCell ref="A23:O23"/>
    <mergeCell ref="B18:D20"/>
    <mergeCell ref="B10:D10"/>
    <mergeCell ref="B11:D11"/>
    <mergeCell ref="B12:D12"/>
    <mergeCell ref="B13:D13"/>
    <mergeCell ref="B17:D17"/>
    <mergeCell ref="A4:N4"/>
    <mergeCell ref="B14:D14"/>
    <mergeCell ref="B15:D15"/>
    <mergeCell ref="B16:D16"/>
  </mergeCells>
  <phoneticPr fontId="20" type="noConversion"/>
  <hyperlinks>
    <hyperlink ref="B10:D10" location="'Superglass 3Tab'!A1" display="Superglass 3Tab"/>
    <hyperlink ref="B11:D11" location="'Superglass Beaver'!A1" display="Superglass Biber"/>
    <hyperlink ref="B12:D12" location="Armourglass!A1" display="Armourglass"/>
    <hyperlink ref="B13:D13" location="Victorian!A1" display="Victorian"/>
    <hyperlink ref="B14:D14" location="Diamant!A1" display="Diamant"/>
    <hyperlink ref="B15:D15" location="ArmourShield!A1" display="ArmourShield"/>
    <hyperlink ref="B16:D16" location="'Cambridge Xpress'!A1" display="Cambridge Xpress"/>
    <hyperlink ref="B18:D20" location="Odvětrání!A1" display="Odvětrání!A1"/>
    <hyperlink ref="B17:D17" location="'Cambridge Xtreme 9,5°'!A1" display="Cambridge Xtreme 9,5°"/>
  </hyperlink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1"/>
    <pageSetUpPr fitToPage="1"/>
  </sheetPr>
  <dimension ref="A1:U34"/>
  <sheetViews>
    <sheetView showGridLines="0" zoomScale="84" zoomScaleNormal="84" workbookViewId="0">
      <selection activeCell="A2" sqref="A2:B3"/>
    </sheetView>
  </sheetViews>
  <sheetFormatPr defaultRowHeight="15" x14ac:dyDescent="0.25"/>
  <cols>
    <col min="2" max="2" width="9.28515625" customWidth="1"/>
    <col min="3" max="3" width="4.140625" customWidth="1"/>
    <col min="7" max="7" width="6.140625" customWidth="1"/>
    <col min="11" max="11" width="6.5703125" customWidth="1"/>
    <col min="15" max="15" width="5.85546875" customWidth="1"/>
    <col min="18" max="18" width="10" customWidth="1"/>
  </cols>
  <sheetData>
    <row r="1" spans="1:21" ht="30" customHeight="1" thickBot="1" x14ac:dyDescent="0.3">
      <c r="A1" s="121" t="s">
        <v>80</v>
      </c>
      <c r="B1" s="122"/>
      <c r="C1" s="20"/>
      <c r="D1" s="123" t="s">
        <v>48</v>
      </c>
      <c r="E1" s="124"/>
      <c r="F1" s="125"/>
      <c r="G1" s="126" t="s">
        <v>113</v>
      </c>
      <c r="H1" s="127" t="s">
        <v>49</v>
      </c>
      <c r="I1" s="128"/>
      <c r="J1" s="129"/>
      <c r="K1" s="126" t="s">
        <v>113</v>
      </c>
      <c r="L1" s="127" t="s">
        <v>50</v>
      </c>
      <c r="M1" s="128"/>
      <c r="N1" s="129"/>
      <c r="O1" s="126" t="s">
        <v>113</v>
      </c>
      <c r="P1" s="123" t="s">
        <v>114</v>
      </c>
      <c r="Q1" s="124"/>
      <c r="R1" s="125"/>
      <c r="S1" s="23">
        <f>D2/6</f>
        <v>0</v>
      </c>
      <c r="T1" s="29">
        <f>P2/1.22</f>
        <v>0</v>
      </c>
    </row>
    <row r="2" spans="1:21" x14ac:dyDescent="0.25">
      <c r="A2" s="132">
        <v>0</v>
      </c>
      <c r="B2" s="133"/>
      <c r="C2" s="20"/>
      <c r="D2" s="136">
        <f>A2/300*10000/2/275</f>
        <v>0</v>
      </c>
      <c r="E2" s="137"/>
      <c r="F2" s="22" t="s">
        <v>112</v>
      </c>
      <c r="G2" s="126"/>
      <c r="H2" s="138">
        <f>A2/300*10000/2/322</f>
        <v>0</v>
      </c>
      <c r="I2" s="139"/>
      <c r="J2" s="21" t="s">
        <v>51</v>
      </c>
      <c r="K2" s="126"/>
      <c r="L2" s="138">
        <f>A2/300*10000/2/30</f>
        <v>0</v>
      </c>
      <c r="M2" s="139"/>
      <c r="N2" s="21" t="s">
        <v>51</v>
      </c>
      <c r="O2" s="126"/>
      <c r="P2" s="136">
        <f>A2/300*10000/2/258</f>
        <v>0</v>
      </c>
      <c r="Q2" s="137"/>
      <c r="R2" s="22" t="s">
        <v>112</v>
      </c>
      <c r="S2" s="2"/>
      <c r="T2" s="2"/>
      <c r="U2" s="2"/>
    </row>
    <row r="3" spans="1:21" ht="15.75" thickBot="1" x14ac:dyDescent="0.3">
      <c r="A3" s="134"/>
      <c r="B3" s="135"/>
      <c r="C3" s="20"/>
      <c r="D3" s="140">
        <f>CEILING(S1,1)</f>
        <v>0</v>
      </c>
      <c r="E3" s="141"/>
      <c r="F3" s="19" t="s">
        <v>51</v>
      </c>
      <c r="G3" s="126"/>
      <c r="H3" s="140">
        <f>CEILING(H2,1)</f>
        <v>0</v>
      </c>
      <c r="I3" s="141"/>
      <c r="J3" s="19" t="s">
        <v>51</v>
      </c>
      <c r="K3" s="126"/>
      <c r="L3" s="140">
        <f>CEILING(L2,1)</f>
        <v>0</v>
      </c>
      <c r="M3" s="141"/>
      <c r="N3" s="19" t="s">
        <v>51</v>
      </c>
      <c r="O3" s="126"/>
      <c r="P3" s="140">
        <f>CEILING(T1,1)</f>
        <v>0</v>
      </c>
      <c r="Q3" s="141"/>
      <c r="R3" s="19" t="s">
        <v>51</v>
      </c>
      <c r="S3" s="2"/>
      <c r="T3" s="2"/>
      <c r="U3" s="2"/>
    </row>
    <row r="4" spans="1:21" s="16" customFormat="1" x14ac:dyDescent="0.25">
      <c r="A4" s="18"/>
      <c r="B4" s="18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S4" s="130" t="s">
        <v>46</v>
      </c>
      <c r="T4" s="131"/>
      <c r="U4" s="131"/>
    </row>
    <row r="5" spans="1:21" x14ac:dyDescent="0.25">
      <c r="A5" s="15" t="s">
        <v>52</v>
      </c>
      <c r="S5" s="131"/>
      <c r="T5" s="131"/>
      <c r="U5" s="131"/>
    </row>
    <row r="6" spans="1:21" ht="30.75" customHeight="1" x14ac:dyDescent="0.25">
      <c r="A6" s="107" t="s">
        <v>47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S6" s="2"/>
      <c r="T6" s="2"/>
      <c r="U6" s="2"/>
    </row>
    <row r="7" spans="1:21" ht="15" customHeight="1" x14ac:dyDescent="0.25">
      <c r="A7" s="47" t="s">
        <v>45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S7" s="143" t="s">
        <v>44</v>
      </c>
      <c r="T7" s="143"/>
      <c r="U7" s="143"/>
    </row>
    <row r="8" spans="1:21" ht="15" customHeight="1" x14ac:dyDescent="0.25">
      <c r="A8" s="72" t="s">
        <v>43</v>
      </c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S8" s="143"/>
      <c r="T8" s="143"/>
      <c r="U8" s="143"/>
    </row>
    <row r="9" spans="1:21" x14ac:dyDescent="0.25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S9" s="143"/>
      <c r="T9" s="143"/>
      <c r="U9" s="143"/>
    </row>
    <row r="10" spans="1:21" x14ac:dyDescent="0.25">
      <c r="S10" s="143"/>
      <c r="T10" s="143"/>
      <c r="U10" s="143"/>
    </row>
    <row r="11" spans="1:21" ht="15.75" x14ac:dyDescent="0.25">
      <c r="A11" s="30" t="s">
        <v>42</v>
      </c>
      <c r="S11" s="143"/>
      <c r="T11" s="143"/>
      <c r="U11" s="143"/>
    </row>
    <row r="12" spans="1:21" ht="17.25" x14ac:dyDescent="0.25">
      <c r="A12" t="s">
        <v>41</v>
      </c>
      <c r="S12" s="143"/>
      <c r="T12" s="143"/>
      <c r="U12" s="143"/>
    </row>
    <row r="13" spans="1:21" ht="17.25" x14ac:dyDescent="0.25">
      <c r="A13" t="s">
        <v>40</v>
      </c>
      <c r="S13" s="143"/>
      <c r="T13" s="143"/>
      <c r="U13" s="143"/>
    </row>
    <row r="14" spans="1:21" ht="17.25" x14ac:dyDescent="0.25">
      <c r="A14" t="s">
        <v>39</v>
      </c>
      <c r="S14" s="143"/>
      <c r="T14" s="143"/>
      <c r="U14" s="143"/>
    </row>
    <row r="15" spans="1:21" ht="17.25" x14ac:dyDescent="0.25">
      <c r="A15" t="s">
        <v>38</v>
      </c>
      <c r="S15" s="143"/>
      <c r="T15" s="143"/>
      <c r="U15" s="143"/>
    </row>
    <row r="16" spans="1:21" x14ac:dyDescent="0.25">
      <c r="S16" s="143"/>
      <c r="T16" s="143"/>
      <c r="U16" s="143"/>
    </row>
    <row r="17" spans="1:21" ht="17.25" x14ac:dyDescent="0.25">
      <c r="A17" t="s">
        <v>128</v>
      </c>
      <c r="S17" s="143"/>
      <c r="T17" s="143"/>
      <c r="U17" s="143"/>
    </row>
    <row r="18" spans="1:21" ht="17.25" x14ac:dyDescent="0.25">
      <c r="A18" t="s">
        <v>37</v>
      </c>
      <c r="S18" s="143"/>
      <c r="T18" s="143"/>
      <c r="U18" s="143"/>
    </row>
    <row r="19" spans="1:21" x14ac:dyDescent="0.25">
      <c r="S19" s="2"/>
      <c r="T19" s="2"/>
      <c r="U19" s="2"/>
    </row>
    <row r="20" spans="1:21" ht="15" customHeight="1" x14ac:dyDescent="0.25">
      <c r="A20" t="s">
        <v>36</v>
      </c>
      <c r="S20" s="142" t="s">
        <v>35</v>
      </c>
      <c r="T20" s="142"/>
      <c r="U20" s="142"/>
    </row>
    <row r="21" spans="1:21" x14ac:dyDescent="0.25">
      <c r="S21" s="142"/>
      <c r="T21" s="142"/>
      <c r="U21" s="142"/>
    </row>
    <row r="22" spans="1:21" ht="15" customHeight="1" x14ac:dyDescent="0.25">
      <c r="A22" s="144" t="s">
        <v>34</v>
      </c>
      <c r="B22" s="145"/>
      <c r="C22" s="145"/>
      <c r="D22" s="146"/>
      <c r="E22" s="72" t="s">
        <v>129</v>
      </c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S22" s="142"/>
      <c r="T22" s="142"/>
      <c r="U22" s="142"/>
    </row>
    <row r="23" spans="1:21" ht="15" customHeight="1" x14ac:dyDescent="0.25">
      <c r="A23" s="145"/>
      <c r="B23" s="145"/>
      <c r="C23" s="145"/>
      <c r="D23" s="146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S23" s="142"/>
      <c r="T23" s="142"/>
      <c r="U23" s="142"/>
    </row>
    <row r="24" spans="1:21" ht="15" customHeight="1" x14ac:dyDescent="0.25">
      <c r="A24" s="145"/>
      <c r="B24" s="145"/>
      <c r="C24" s="145"/>
      <c r="D24" s="146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S24" s="142"/>
      <c r="T24" s="142"/>
      <c r="U24" s="142"/>
    </row>
    <row r="25" spans="1:21" x14ac:dyDescent="0.25">
      <c r="A25" s="145"/>
      <c r="B25" s="145"/>
      <c r="C25" s="145"/>
      <c r="D25" s="146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S25" s="142"/>
      <c r="T25" s="142"/>
      <c r="U25" s="142"/>
    </row>
    <row r="26" spans="1:21" x14ac:dyDescent="0.25">
      <c r="S26" s="142"/>
      <c r="T26" s="142"/>
      <c r="U26" s="142"/>
    </row>
    <row r="27" spans="1:21" x14ac:dyDescent="0.25">
      <c r="A27" t="s">
        <v>33</v>
      </c>
      <c r="S27" s="142"/>
      <c r="T27" s="142"/>
      <c r="U27" s="142"/>
    </row>
    <row r="28" spans="1:21" x14ac:dyDescent="0.25">
      <c r="S28" s="142"/>
      <c r="T28" s="142"/>
      <c r="U28" s="142"/>
    </row>
    <row r="29" spans="1:21" x14ac:dyDescent="0.25">
      <c r="S29" s="142"/>
      <c r="T29" s="142"/>
      <c r="U29" s="142"/>
    </row>
    <row r="30" spans="1:21" x14ac:dyDescent="0.25">
      <c r="S30" s="142"/>
      <c r="T30" s="142"/>
      <c r="U30" s="142"/>
    </row>
    <row r="31" spans="1:21" x14ac:dyDescent="0.25">
      <c r="S31" s="142"/>
      <c r="T31" s="142"/>
      <c r="U31" s="142"/>
    </row>
    <row r="32" spans="1:21" x14ac:dyDescent="0.25">
      <c r="S32" s="142"/>
      <c r="T32" s="142"/>
      <c r="U32" s="142"/>
    </row>
    <row r="33" spans="19:21" x14ac:dyDescent="0.25">
      <c r="S33" s="142"/>
      <c r="T33" s="142"/>
      <c r="U33" s="142"/>
    </row>
    <row r="34" spans="19:21" x14ac:dyDescent="0.25">
      <c r="S34" s="142"/>
      <c r="T34" s="142"/>
      <c r="U34" s="142"/>
    </row>
  </sheetData>
  <mergeCells count="25">
    <mergeCell ref="P1:R1"/>
    <mergeCell ref="P2:Q2"/>
    <mergeCell ref="P3:Q3"/>
    <mergeCell ref="O1:O3"/>
    <mergeCell ref="D3:E3"/>
    <mergeCell ref="H3:I3"/>
    <mergeCell ref="L1:N1"/>
    <mergeCell ref="A8:Q9"/>
    <mergeCell ref="E22:Q25"/>
    <mergeCell ref="S20:U34"/>
    <mergeCell ref="S7:U18"/>
    <mergeCell ref="A6:Q6"/>
    <mergeCell ref="A7:Q7"/>
    <mergeCell ref="A22:D25"/>
    <mergeCell ref="S4:U5"/>
    <mergeCell ref="A2:B3"/>
    <mergeCell ref="D2:E2"/>
    <mergeCell ref="H2:I2"/>
    <mergeCell ref="L2:M2"/>
    <mergeCell ref="L3:M3"/>
    <mergeCell ref="A1:B1"/>
    <mergeCell ref="D1:F1"/>
    <mergeCell ref="G1:G3"/>
    <mergeCell ref="H1:J1"/>
    <mergeCell ref="K1:K3"/>
  </mergeCells>
  <phoneticPr fontId="20" type="noConversion"/>
  <pageMargins left="0.28999999999999998" right="0.17" top="0.27" bottom="0.21" header="0.4921259845" footer="0.23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118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73" t="s">
        <v>63</v>
      </c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6"/>
      <c r="Y13" s="6"/>
      <c r="Z13" s="6"/>
      <c r="AA13" s="71" t="s">
        <v>140</v>
      </c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91" t="s">
        <v>75</v>
      </c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2" t="s">
        <v>11</v>
      </c>
      <c r="P15" s="92"/>
      <c r="Q15" s="93" t="s">
        <v>12</v>
      </c>
      <c r="R15" s="93"/>
      <c r="S15" s="94" t="s">
        <v>13</v>
      </c>
      <c r="T15" s="94"/>
      <c r="U15" s="94"/>
      <c r="W15" s="5"/>
      <c r="X15" s="5"/>
      <c r="Y15" s="5"/>
      <c r="Z15" s="5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120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5"/>
    </row>
    <row r="17" spans="2:43" ht="19.899999999999999" customHeight="1" x14ac:dyDescent="0.25">
      <c r="B17" s="86" t="s">
        <v>92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87" t="s">
        <v>76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121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87" t="s">
        <v>145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125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8.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19</v>
      </c>
      <c r="F25" s="96"/>
      <c r="G25" s="96"/>
      <c r="H25" s="96" t="s">
        <v>20</v>
      </c>
      <c r="I25" s="96"/>
      <c r="J25" s="96"/>
      <c r="K25" s="96" t="s">
        <v>21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F6/21</f>
        <v>0</v>
      </c>
      <c r="F27" s="99"/>
      <c r="G27" s="99"/>
      <c r="H27" s="99">
        <f>B6*1.1/3</f>
        <v>0</v>
      </c>
      <c r="I27" s="99"/>
      <c r="J27" s="99"/>
      <c r="K27" s="99">
        <f>J6/9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5.5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7.25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1.7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3.2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00" t="s">
        <v>31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W28:Y28"/>
    <mergeCell ref="B29:E29"/>
    <mergeCell ref="F29:Y29"/>
    <mergeCell ref="B31:U31"/>
    <mergeCell ref="B28:D28"/>
    <mergeCell ref="AA32:AP33"/>
    <mergeCell ref="B33:U34"/>
    <mergeCell ref="B35:U35"/>
    <mergeCell ref="X35:AL36"/>
    <mergeCell ref="B36:U36"/>
    <mergeCell ref="B37:U37"/>
    <mergeCell ref="T28:V28"/>
    <mergeCell ref="B32:U32"/>
    <mergeCell ref="B25:D26"/>
    <mergeCell ref="E25:G26"/>
    <mergeCell ref="H25:J26"/>
    <mergeCell ref="K25:M26"/>
    <mergeCell ref="N27:P27"/>
    <mergeCell ref="Q27:S27"/>
    <mergeCell ref="T27:V27"/>
    <mergeCell ref="E28:G28"/>
    <mergeCell ref="H28:J28"/>
    <mergeCell ref="K28:M28"/>
    <mergeCell ref="N28:P28"/>
    <mergeCell ref="Q28:S28"/>
    <mergeCell ref="N25:P26"/>
    <mergeCell ref="W27:Y27"/>
    <mergeCell ref="B27:D27"/>
    <mergeCell ref="E27:G27"/>
    <mergeCell ref="H27:J27"/>
    <mergeCell ref="K27:M27"/>
    <mergeCell ref="T25:V26"/>
    <mergeCell ref="W25:Y26"/>
    <mergeCell ref="B24:Y24"/>
    <mergeCell ref="O20:P20"/>
    <mergeCell ref="Q20:R20"/>
    <mergeCell ref="S20:U20"/>
    <mergeCell ref="B21:N21"/>
    <mergeCell ref="Q22:R22"/>
    <mergeCell ref="S22:U22"/>
    <mergeCell ref="Q25:S26"/>
    <mergeCell ref="S21:U21"/>
    <mergeCell ref="B22:N22"/>
    <mergeCell ref="O22:P22"/>
    <mergeCell ref="X18:AM20"/>
    <mergeCell ref="O21:P21"/>
    <mergeCell ref="Q21:R21"/>
    <mergeCell ref="B18:N18"/>
    <mergeCell ref="AA22:AM23"/>
    <mergeCell ref="O18:P18"/>
    <mergeCell ref="Q18:R18"/>
    <mergeCell ref="S18:U18"/>
    <mergeCell ref="B19:N19"/>
    <mergeCell ref="O19:P19"/>
    <mergeCell ref="B20:N20"/>
    <mergeCell ref="Q19:R19"/>
    <mergeCell ref="S19:U19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F9:I10"/>
    <mergeCell ref="J9:M10"/>
    <mergeCell ref="N9:Q10"/>
    <mergeCell ref="J6:M8"/>
    <mergeCell ref="N6:Q8"/>
    <mergeCell ref="AA13:AP16"/>
    <mergeCell ref="W8:AP12"/>
    <mergeCell ref="B2:U3"/>
    <mergeCell ref="W2:AP3"/>
    <mergeCell ref="B4:E5"/>
    <mergeCell ref="F4:I5"/>
    <mergeCell ref="J4:M5"/>
    <mergeCell ref="N4:Q5"/>
    <mergeCell ref="R4:U5"/>
    <mergeCell ref="R6:U8"/>
    <mergeCell ref="R9:U10"/>
    <mergeCell ref="B11:U12"/>
    <mergeCell ref="B13:U14"/>
    <mergeCell ref="B6:E8"/>
    <mergeCell ref="F6:I8"/>
    <mergeCell ref="B9:E10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73" t="s">
        <v>61</v>
      </c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113" t="s">
        <v>62</v>
      </c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06" t="s">
        <v>140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5"/>
    </row>
    <row r="17" spans="2:43" ht="19.899999999999999" customHeight="1" x14ac:dyDescent="0.25">
      <c r="B17" s="86" t="s">
        <v>93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5"/>
    </row>
    <row r="18" spans="2:43" ht="19.899999999999999" customHeight="1" x14ac:dyDescent="0.25">
      <c r="B18" s="87" t="s">
        <v>76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123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125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4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19</v>
      </c>
      <c r="F25" s="96"/>
      <c r="G25" s="96"/>
      <c r="H25" s="96" t="s">
        <v>101</v>
      </c>
      <c r="I25" s="96"/>
      <c r="J25" s="96"/>
      <c r="K25" s="96" t="s">
        <v>21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F6/21</f>
        <v>0</v>
      </c>
      <c r="F27" s="99"/>
      <c r="G27" s="99"/>
      <c r="H27" s="99">
        <f>B6*1.1/3</f>
        <v>0</v>
      </c>
      <c r="I27" s="99"/>
      <c r="J27" s="99"/>
      <c r="K27" s="99">
        <f>J6/9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4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4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12" t="s">
        <v>31</v>
      </c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Q27:S27"/>
    <mergeCell ref="N25:P26"/>
    <mergeCell ref="Q25:S26"/>
    <mergeCell ref="AA32:AP33"/>
    <mergeCell ref="B33:U34"/>
    <mergeCell ref="T27:V27"/>
    <mergeCell ref="W28:Y28"/>
    <mergeCell ref="Q20:R20"/>
    <mergeCell ref="B29:E29"/>
    <mergeCell ref="F29:Y29"/>
    <mergeCell ref="B31:U31"/>
    <mergeCell ref="B28:D28"/>
    <mergeCell ref="H28:J28"/>
    <mergeCell ref="K28:M28"/>
    <mergeCell ref="N28:P28"/>
    <mergeCell ref="Q28:S28"/>
    <mergeCell ref="T25:V26"/>
    <mergeCell ref="W25:Y26"/>
    <mergeCell ref="B27:D27"/>
    <mergeCell ref="E27:G27"/>
    <mergeCell ref="H27:J27"/>
    <mergeCell ref="K27:M27"/>
    <mergeCell ref="N27:P27"/>
    <mergeCell ref="X18:AM20"/>
    <mergeCell ref="X12:AP13"/>
    <mergeCell ref="B22:N22"/>
    <mergeCell ref="B21:N21"/>
    <mergeCell ref="O21:P21"/>
    <mergeCell ref="Q21:R21"/>
    <mergeCell ref="S21:U21"/>
    <mergeCell ref="B18:N18"/>
    <mergeCell ref="O18:P18"/>
    <mergeCell ref="Q18:R18"/>
    <mergeCell ref="S18:U18"/>
    <mergeCell ref="B19:N19"/>
    <mergeCell ref="O19:P19"/>
    <mergeCell ref="Q19:R19"/>
    <mergeCell ref="S19:U19"/>
    <mergeCell ref="B20:N20"/>
    <mergeCell ref="Q22:R22"/>
    <mergeCell ref="S22:U22"/>
    <mergeCell ref="B37:U37"/>
    <mergeCell ref="T28:V28"/>
    <mergeCell ref="B32:U32"/>
    <mergeCell ref="B35:U35"/>
    <mergeCell ref="O22:P22"/>
    <mergeCell ref="B24:Y24"/>
    <mergeCell ref="W27:Y27"/>
    <mergeCell ref="B25:D26"/>
    <mergeCell ref="E25:G26"/>
    <mergeCell ref="H25:J26"/>
    <mergeCell ref="K25:M26"/>
    <mergeCell ref="E28:G28"/>
    <mergeCell ref="X35:AL36"/>
    <mergeCell ref="B36:U36"/>
    <mergeCell ref="AA22:AM23"/>
    <mergeCell ref="AA14:AP17"/>
    <mergeCell ref="B17:N17"/>
    <mergeCell ref="O17:P17"/>
    <mergeCell ref="Q17:R17"/>
    <mergeCell ref="S17:U17"/>
    <mergeCell ref="B15:N15"/>
    <mergeCell ref="O15:P15"/>
    <mergeCell ref="Q15:R15"/>
    <mergeCell ref="S15:U15"/>
    <mergeCell ref="B16:N16"/>
    <mergeCell ref="O16:P16"/>
    <mergeCell ref="Q16:R16"/>
    <mergeCell ref="S16:U16"/>
    <mergeCell ref="O20:P20"/>
    <mergeCell ref="S20:U20"/>
    <mergeCell ref="R9:U10"/>
    <mergeCell ref="B11:U12"/>
    <mergeCell ref="B13:U14"/>
    <mergeCell ref="B9:E10"/>
    <mergeCell ref="F9:I10"/>
    <mergeCell ref="J9:M10"/>
    <mergeCell ref="N9:Q10"/>
    <mergeCell ref="N6:Q8"/>
    <mergeCell ref="B2:U3"/>
    <mergeCell ref="W2:AP3"/>
    <mergeCell ref="B4:E5"/>
    <mergeCell ref="F4:I5"/>
    <mergeCell ref="J4:M5"/>
    <mergeCell ref="N4:Q5"/>
    <mergeCell ref="R4:U5"/>
    <mergeCell ref="R6:U8"/>
    <mergeCell ref="B6:E8"/>
    <mergeCell ref="F6:I8"/>
    <mergeCell ref="J6:M8"/>
    <mergeCell ref="X6:AP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73" t="s">
        <v>150</v>
      </c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6"/>
      <c r="Y13" s="6"/>
      <c r="Z13" s="6"/>
      <c r="AA13" s="115" t="s">
        <v>137</v>
      </c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5"/>
    </row>
    <row r="17" spans="2:43" ht="19.899999999999999" customHeight="1" x14ac:dyDescent="0.25">
      <c r="B17" s="86" t="s">
        <v>94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87" t="s">
        <v>91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89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90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4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97</v>
      </c>
      <c r="F25" s="96"/>
      <c r="G25" s="96"/>
      <c r="H25" s="96" t="s">
        <v>98</v>
      </c>
      <c r="I25" s="96"/>
      <c r="J25" s="96"/>
      <c r="K25" s="96" t="s">
        <v>99</v>
      </c>
      <c r="L25" s="96"/>
      <c r="M25" s="96"/>
      <c r="N25" s="96" t="s">
        <v>100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F6/14</f>
        <v>0</v>
      </c>
      <c r="F27" s="99"/>
      <c r="G27" s="99"/>
      <c r="H27" s="99">
        <f>B6*1.1/2</f>
        <v>0</v>
      </c>
      <c r="I27" s="99"/>
      <c r="J27" s="99"/>
      <c r="K27" s="99">
        <f>J6/8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B6*35*1.1/582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2.5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.7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3.2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12" t="s">
        <v>31</v>
      </c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B2:U3"/>
    <mergeCell ref="W2:AP3"/>
    <mergeCell ref="B4:E5"/>
    <mergeCell ref="F4:I5"/>
    <mergeCell ref="J4:M5"/>
    <mergeCell ref="N4:Q5"/>
    <mergeCell ref="R4:U5"/>
    <mergeCell ref="W8:AP12"/>
    <mergeCell ref="B9:E10"/>
    <mergeCell ref="F9:I10"/>
    <mergeCell ref="J9:M10"/>
    <mergeCell ref="N9:Q10"/>
    <mergeCell ref="B6:E8"/>
    <mergeCell ref="F6:I8"/>
    <mergeCell ref="J6:M8"/>
    <mergeCell ref="N6:Q8"/>
    <mergeCell ref="R6:U8"/>
    <mergeCell ref="R9:U10"/>
    <mergeCell ref="B11:U12"/>
    <mergeCell ref="B13:U14"/>
    <mergeCell ref="B15:N15"/>
    <mergeCell ref="O15:P15"/>
    <mergeCell ref="Q15:R15"/>
    <mergeCell ref="S15:U15"/>
    <mergeCell ref="S16:U16"/>
    <mergeCell ref="B17:N17"/>
    <mergeCell ref="O17:P17"/>
    <mergeCell ref="Q17:R17"/>
    <mergeCell ref="S17:U17"/>
    <mergeCell ref="Q16:R16"/>
    <mergeCell ref="B16:N16"/>
    <mergeCell ref="O16:P16"/>
    <mergeCell ref="Q25:S26"/>
    <mergeCell ref="B18:N18"/>
    <mergeCell ref="O18:P18"/>
    <mergeCell ref="Q18:R18"/>
    <mergeCell ref="S18:U18"/>
    <mergeCell ref="B24:Y24"/>
    <mergeCell ref="O20:P20"/>
    <mergeCell ref="Q20:R20"/>
    <mergeCell ref="X18:AM20"/>
    <mergeCell ref="B19:N19"/>
    <mergeCell ref="O19:P19"/>
    <mergeCell ref="Q19:R19"/>
    <mergeCell ref="S19:U19"/>
    <mergeCell ref="B20:N20"/>
    <mergeCell ref="S20:U20"/>
    <mergeCell ref="Q21:R21"/>
    <mergeCell ref="S21:U21"/>
    <mergeCell ref="B22:N22"/>
    <mergeCell ref="O22:P22"/>
    <mergeCell ref="Q22:R22"/>
    <mergeCell ref="S22:U22"/>
    <mergeCell ref="K25:M26"/>
    <mergeCell ref="N25:P26"/>
    <mergeCell ref="B28:D28"/>
    <mergeCell ref="B21:N21"/>
    <mergeCell ref="O21:P21"/>
    <mergeCell ref="B37:U37"/>
    <mergeCell ref="T28:V28"/>
    <mergeCell ref="AA22:AM23"/>
    <mergeCell ref="T25:V2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B25:D26"/>
    <mergeCell ref="E25:G26"/>
    <mergeCell ref="W28:Y28"/>
    <mergeCell ref="AA13:AP16"/>
    <mergeCell ref="B35:U35"/>
    <mergeCell ref="X35:AL36"/>
    <mergeCell ref="B36:U36"/>
    <mergeCell ref="B29:E29"/>
    <mergeCell ref="F29:Y29"/>
    <mergeCell ref="B31:U31"/>
    <mergeCell ref="B32:U32"/>
    <mergeCell ref="E28:G28"/>
    <mergeCell ref="H28:J28"/>
    <mergeCell ref="K28:M28"/>
    <mergeCell ref="N28:P28"/>
    <mergeCell ref="Q28:S28"/>
    <mergeCell ref="AA32:AP33"/>
    <mergeCell ref="B33:U34"/>
    <mergeCell ref="H25:J26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73" t="s">
        <v>151</v>
      </c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113" t="s">
        <v>64</v>
      </c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16" t="s">
        <v>137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5"/>
    </row>
    <row r="17" spans="2:43" ht="19.899999999999999" customHeight="1" x14ac:dyDescent="0.25">
      <c r="B17" s="86" t="s">
        <v>88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5"/>
    </row>
    <row r="18" spans="2:43" ht="19.899999999999999" customHeight="1" x14ac:dyDescent="0.25">
      <c r="B18" s="87" t="s">
        <v>87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89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90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8.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102</v>
      </c>
      <c r="F25" s="96"/>
      <c r="G25" s="96"/>
      <c r="H25" s="96" t="s">
        <v>103</v>
      </c>
      <c r="I25" s="96"/>
      <c r="J25" s="96"/>
      <c r="K25" s="96" t="s">
        <v>99</v>
      </c>
      <c r="L25" s="96"/>
      <c r="M25" s="96"/>
      <c r="N25" s="96" t="s">
        <v>100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F6/14</f>
        <v>0</v>
      </c>
      <c r="F27" s="99"/>
      <c r="G27" s="99"/>
      <c r="H27" s="99">
        <f>B6*1.1/2</f>
        <v>0</v>
      </c>
      <c r="I27" s="99"/>
      <c r="J27" s="99"/>
      <c r="K27" s="99">
        <f>J6/8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4.7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3.25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3.2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6.2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12" t="s">
        <v>31</v>
      </c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  <mergeCell ref="B16:N16"/>
    <mergeCell ref="O16:P16"/>
    <mergeCell ref="Q16:R16"/>
    <mergeCell ref="B11:U12"/>
    <mergeCell ref="S16:U16"/>
    <mergeCell ref="X12:AP13"/>
    <mergeCell ref="B13:U14"/>
    <mergeCell ref="B15:N15"/>
    <mergeCell ref="O15:P15"/>
    <mergeCell ref="Q15:R15"/>
    <mergeCell ref="S15:U15"/>
    <mergeCell ref="R9:U10"/>
    <mergeCell ref="B9:E10"/>
    <mergeCell ref="F9:I10"/>
    <mergeCell ref="J9:M10"/>
    <mergeCell ref="N9:Q10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53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25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28"/>
      <c r="Y8" s="73" t="s">
        <v>152</v>
      </c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28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28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28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28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28"/>
      <c r="Y13" s="28"/>
      <c r="Z13" s="28"/>
      <c r="AA13" s="117" t="s">
        <v>139</v>
      </c>
      <c r="AB13" s="118"/>
      <c r="AC13" s="118"/>
      <c r="AD13" s="118"/>
      <c r="AE13" s="118"/>
      <c r="AF13" s="118"/>
      <c r="AG13" s="118"/>
      <c r="AH13" s="118"/>
      <c r="AI13" s="118"/>
      <c r="AJ13" s="118"/>
      <c r="AK13" s="118"/>
      <c r="AL13" s="118"/>
      <c r="AM13" s="118"/>
      <c r="AN13" s="118"/>
      <c r="AO13" s="118"/>
      <c r="AP13" s="118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118"/>
      <c r="AL14" s="118"/>
      <c r="AM14" s="118"/>
      <c r="AN14" s="118"/>
      <c r="AO14" s="118"/>
      <c r="AP14" s="118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18"/>
      <c r="AP15" s="118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18"/>
      <c r="AP16" s="118"/>
      <c r="AQ16" s="5"/>
    </row>
    <row r="17" spans="2:43" ht="19.899999999999999" customHeight="1" x14ac:dyDescent="0.25">
      <c r="B17" s="86" t="s">
        <v>86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5"/>
    </row>
    <row r="18" spans="2:43" ht="19.899999999999999" customHeight="1" x14ac:dyDescent="0.25">
      <c r="B18" s="87" t="s">
        <v>85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123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127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6.2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104</v>
      </c>
      <c r="F25" s="96"/>
      <c r="G25" s="96"/>
      <c r="H25" s="96" t="s">
        <v>105</v>
      </c>
      <c r="I25" s="96"/>
      <c r="J25" s="96"/>
      <c r="K25" s="96" t="s">
        <v>106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F6/18</f>
        <v>0</v>
      </c>
      <c r="F27" s="99"/>
      <c r="G27" s="99"/>
      <c r="H27" s="99">
        <f>B6*1.1/2</f>
        <v>0</v>
      </c>
      <c r="I27" s="99"/>
      <c r="J27" s="99"/>
      <c r="K27" s="99">
        <f>J6/6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B6*36*1.1/582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3.2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4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2.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2.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00" t="s">
        <v>31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0">
    <mergeCell ref="B13:U14"/>
    <mergeCell ref="B2:U3"/>
    <mergeCell ref="W2:AP3"/>
    <mergeCell ref="B4:E5"/>
    <mergeCell ref="F4:I5"/>
    <mergeCell ref="J4:M5"/>
    <mergeCell ref="N4:Q5"/>
    <mergeCell ref="R4:U5"/>
    <mergeCell ref="Y8:AP12"/>
    <mergeCell ref="J6:M8"/>
    <mergeCell ref="N6:Q8"/>
    <mergeCell ref="R6:U8"/>
    <mergeCell ref="B6:E8"/>
    <mergeCell ref="F6:I8"/>
    <mergeCell ref="B9:E10"/>
    <mergeCell ref="F9:I10"/>
    <mergeCell ref="J9:M10"/>
    <mergeCell ref="N9:Q10"/>
    <mergeCell ref="R9:U10"/>
    <mergeCell ref="B11:U12"/>
    <mergeCell ref="S17:U17"/>
    <mergeCell ref="B17:N17"/>
    <mergeCell ref="O17:P17"/>
    <mergeCell ref="Q17:R17"/>
    <mergeCell ref="B15:N15"/>
    <mergeCell ref="O15:P15"/>
    <mergeCell ref="Q15:R15"/>
    <mergeCell ref="S15:U15"/>
    <mergeCell ref="B16:N16"/>
    <mergeCell ref="O16:P16"/>
    <mergeCell ref="Q16:R16"/>
    <mergeCell ref="S16:U16"/>
    <mergeCell ref="B18:N18"/>
    <mergeCell ref="O18:P18"/>
    <mergeCell ref="Q18:R18"/>
    <mergeCell ref="S18:U18"/>
    <mergeCell ref="B21:N21"/>
    <mergeCell ref="O21:P21"/>
    <mergeCell ref="Q21:R21"/>
    <mergeCell ref="B20:N20"/>
    <mergeCell ref="B19:N19"/>
    <mergeCell ref="O19:P19"/>
    <mergeCell ref="B37:U37"/>
    <mergeCell ref="T28:V28"/>
    <mergeCell ref="B35:U35"/>
    <mergeCell ref="S21:U21"/>
    <mergeCell ref="X18:AM20"/>
    <mergeCell ref="B25:D26"/>
    <mergeCell ref="E25:G26"/>
    <mergeCell ref="H25:J26"/>
    <mergeCell ref="K25:M26"/>
    <mergeCell ref="Q19:R19"/>
    <mergeCell ref="S19:U19"/>
    <mergeCell ref="AA22:AM23"/>
    <mergeCell ref="B24:Y24"/>
    <mergeCell ref="O20:P20"/>
    <mergeCell ref="Q20:R20"/>
    <mergeCell ref="S20:U20"/>
    <mergeCell ref="Q22:R22"/>
    <mergeCell ref="S22:U22"/>
    <mergeCell ref="N25:P26"/>
    <mergeCell ref="T25:V26"/>
    <mergeCell ref="B22:N22"/>
    <mergeCell ref="O22:P22"/>
    <mergeCell ref="B29:E29"/>
    <mergeCell ref="F29:Y29"/>
    <mergeCell ref="B31:U31"/>
    <mergeCell ref="B32:U32"/>
    <mergeCell ref="B28:D28"/>
    <mergeCell ref="E28:G28"/>
    <mergeCell ref="H28:J28"/>
    <mergeCell ref="K28:M28"/>
    <mergeCell ref="N28:P28"/>
    <mergeCell ref="Q28:S28"/>
    <mergeCell ref="AA13:AP16"/>
    <mergeCell ref="X35:AL36"/>
    <mergeCell ref="B36:U36"/>
    <mergeCell ref="W25:Y26"/>
    <mergeCell ref="B27:D27"/>
    <mergeCell ref="E27:G27"/>
    <mergeCell ref="H27:J27"/>
    <mergeCell ref="K27:M27"/>
    <mergeCell ref="N27:P27"/>
    <mergeCell ref="Q27:S27"/>
    <mergeCell ref="T27:V27"/>
    <mergeCell ref="W27:Y27"/>
    <mergeCell ref="Q25:S26"/>
    <mergeCell ref="AA32:AP33"/>
    <mergeCell ref="B33:U34"/>
    <mergeCell ref="W28:Y28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53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5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119" t="s">
        <v>60</v>
      </c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16" t="s">
        <v>138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5"/>
    </row>
    <row r="17" spans="2:43" ht="19.899999999999999" customHeight="1" x14ac:dyDescent="0.25">
      <c r="B17" s="86" t="s">
        <v>95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E27+H27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5"/>
    </row>
    <row r="18" spans="2:43" ht="19.899999999999999" customHeight="1" x14ac:dyDescent="0.25">
      <c r="B18" s="87" t="s">
        <v>84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124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7" t="s">
        <v>78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127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3.2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19.899999999999999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19.899999999999999" hidden="1" customHeight="1" x14ac:dyDescent="0.25">
      <c r="B25" s="96" t="s">
        <v>18</v>
      </c>
      <c r="C25" s="96"/>
      <c r="D25" s="96"/>
      <c r="E25" s="96" t="s">
        <v>107</v>
      </c>
      <c r="F25" s="96"/>
      <c r="G25" s="96"/>
      <c r="H25" s="96" t="s">
        <v>108</v>
      </c>
      <c r="I25" s="96"/>
      <c r="J25" s="96"/>
      <c r="K25" s="96" t="s">
        <v>109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24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19.899999999999999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19.899999999999999" hidden="1" customHeight="1" thickTop="1" x14ac:dyDescent="0.25">
      <c r="B27" s="99">
        <f>B6*1.1/30</f>
        <v>0</v>
      </c>
      <c r="C27" s="99"/>
      <c r="D27" s="99"/>
      <c r="E27" s="99">
        <f>F6/22</f>
        <v>0</v>
      </c>
      <c r="F27" s="99"/>
      <c r="G27" s="99"/>
      <c r="H27" s="99">
        <f>B6*1.1/3</f>
        <v>0</v>
      </c>
      <c r="I27" s="99"/>
      <c r="J27" s="99"/>
      <c r="K27" s="99">
        <f>J6/8.8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B6*28*1.1/582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19.899999999999999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19.899999999999999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19.899999999999999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2.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7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4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4.7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00" t="s">
        <v>31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X35:AL36"/>
    <mergeCell ref="Q28:S28"/>
    <mergeCell ref="AA32:AP33"/>
    <mergeCell ref="B33:U34"/>
    <mergeCell ref="W28:Y28"/>
    <mergeCell ref="B29:E29"/>
    <mergeCell ref="F29:Y29"/>
    <mergeCell ref="B31:U31"/>
    <mergeCell ref="B36:U36"/>
    <mergeCell ref="Q25:S26"/>
    <mergeCell ref="B37:U37"/>
    <mergeCell ref="T28:V28"/>
    <mergeCell ref="B32:U32"/>
    <mergeCell ref="B35:U35"/>
    <mergeCell ref="N25:P26"/>
    <mergeCell ref="K27:M27"/>
    <mergeCell ref="N27:P27"/>
    <mergeCell ref="Q27:S27"/>
    <mergeCell ref="B28:D28"/>
    <mergeCell ref="E28:G28"/>
    <mergeCell ref="H28:J28"/>
    <mergeCell ref="K28:M28"/>
    <mergeCell ref="N28:P28"/>
    <mergeCell ref="AA22:AM23"/>
    <mergeCell ref="T25:V26"/>
    <mergeCell ref="W25:Y26"/>
    <mergeCell ref="B27:D27"/>
    <mergeCell ref="E27:G27"/>
    <mergeCell ref="H27:J27"/>
    <mergeCell ref="O22:P22"/>
    <mergeCell ref="Q22:R22"/>
    <mergeCell ref="S22:U22"/>
    <mergeCell ref="T27:V27"/>
    <mergeCell ref="W27:Y27"/>
    <mergeCell ref="B25:D26"/>
    <mergeCell ref="E25:G26"/>
    <mergeCell ref="B22:N22"/>
    <mergeCell ref="H25:J26"/>
    <mergeCell ref="K25:M26"/>
    <mergeCell ref="B24:Y24"/>
    <mergeCell ref="O20:P20"/>
    <mergeCell ref="B20:N20"/>
    <mergeCell ref="S20:U20"/>
    <mergeCell ref="B21:N21"/>
    <mergeCell ref="O21:P21"/>
    <mergeCell ref="Q21:R21"/>
    <mergeCell ref="S21:U21"/>
    <mergeCell ref="X18:AM20"/>
    <mergeCell ref="B19:N19"/>
    <mergeCell ref="O19:P19"/>
    <mergeCell ref="Q19:R19"/>
    <mergeCell ref="S19:U19"/>
    <mergeCell ref="B18:N18"/>
    <mergeCell ref="O18:P18"/>
    <mergeCell ref="Q18:R18"/>
    <mergeCell ref="S18:U18"/>
    <mergeCell ref="Q20:R20"/>
    <mergeCell ref="B16:N16"/>
    <mergeCell ref="O16:P16"/>
    <mergeCell ref="Q16:R16"/>
    <mergeCell ref="S16:U16"/>
    <mergeCell ref="AA14:AP17"/>
    <mergeCell ref="S17:U17"/>
    <mergeCell ref="B13:U14"/>
    <mergeCell ref="B17:N17"/>
    <mergeCell ref="O17:P17"/>
    <mergeCell ref="Q17:R17"/>
    <mergeCell ref="F9:I10"/>
    <mergeCell ref="J9:M10"/>
    <mergeCell ref="N9:Q10"/>
    <mergeCell ref="R9:U10"/>
    <mergeCell ref="B15:N15"/>
    <mergeCell ref="O15:P15"/>
    <mergeCell ref="Q15:R15"/>
    <mergeCell ref="S15:U15"/>
    <mergeCell ref="R6:U8"/>
    <mergeCell ref="X9:AP13"/>
    <mergeCell ref="B11:U12"/>
    <mergeCell ref="B2:U3"/>
    <mergeCell ref="W2:AP3"/>
    <mergeCell ref="B4:E5"/>
    <mergeCell ref="F4:I5"/>
    <mergeCell ref="J4:M5"/>
    <mergeCell ref="N4:Q5"/>
    <mergeCell ref="R4:U5"/>
    <mergeCell ref="X5:AP6"/>
    <mergeCell ref="B6:E8"/>
    <mergeCell ref="F6:I8"/>
    <mergeCell ref="J6:M8"/>
    <mergeCell ref="N6:Q8"/>
    <mergeCell ref="B9:E10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BB119"/>
  <sheetViews>
    <sheetView showGridLines="0"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73" t="s">
        <v>153</v>
      </c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113" t="s">
        <v>116</v>
      </c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16" t="s">
        <v>137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5"/>
    </row>
    <row r="17" spans="2:43" ht="19.899999999999999" customHeight="1" x14ac:dyDescent="0.25">
      <c r="B17" s="86" t="s">
        <v>82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5"/>
    </row>
    <row r="18" spans="2:43" ht="19.899999999999999" customHeight="1" x14ac:dyDescent="0.25">
      <c r="B18" s="86" t="s">
        <v>83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K27+E27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123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6" t="s">
        <v>81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125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27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96" t="s">
        <v>18</v>
      </c>
      <c r="C25" s="96"/>
      <c r="D25" s="96"/>
      <c r="E25" s="96" t="s">
        <v>19</v>
      </c>
      <c r="F25" s="96"/>
      <c r="G25" s="96"/>
      <c r="H25" s="96" t="s">
        <v>110</v>
      </c>
      <c r="I25" s="96"/>
      <c r="J25" s="96"/>
      <c r="K25" s="96" t="s">
        <v>21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111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99">
        <f>B6*1.1/30</f>
        <v>0</v>
      </c>
      <c r="C27" s="99"/>
      <c r="D27" s="99"/>
      <c r="E27" s="99">
        <f>F6/21</f>
        <v>0</v>
      </c>
      <c r="F27" s="99"/>
      <c r="G27" s="99"/>
      <c r="H27" s="99">
        <f>B6*1.1/3.1</f>
        <v>0</v>
      </c>
      <c r="I27" s="99"/>
      <c r="J27" s="99"/>
      <c r="K27" s="99">
        <f>J6/9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B6*28*1.1/496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4.75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ht="19.899999999999999" customHeight="1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ht="28.5" customHeight="1" x14ac:dyDescent="0.25">
      <c r="B35" s="102" t="s">
        <v>59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6.25" customHeight="1" x14ac:dyDescent="0.25">
      <c r="B36" s="102" t="s">
        <v>141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00" t="s">
        <v>31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F6:I8"/>
    <mergeCell ref="B2:U3"/>
    <mergeCell ref="W2:AP3"/>
    <mergeCell ref="B4:E5"/>
    <mergeCell ref="F4:I5"/>
    <mergeCell ref="J4:M5"/>
    <mergeCell ref="N4:Q5"/>
    <mergeCell ref="R4:U5"/>
    <mergeCell ref="J6:M8"/>
    <mergeCell ref="N6:Q8"/>
    <mergeCell ref="R6:U8"/>
    <mergeCell ref="X6:AP8"/>
    <mergeCell ref="B6:E8"/>
    <mergeCell ref="B16:N16"/>
    <mergeCell ref="O16:P16"/>
    <mergeCell ref="Q16:R16"/>
    <mergeCell ref="B11:U12"/>
    <mergeCell ref="S16:U16"/>
    <mergeCell ref="X12:AP13"/>
    <mergeCell ref="B13:U14"/>
    <mergeCell ref="B15:N15"/>
    <mergeCell ref="O15:P15"/>
    <mergeCell ref="Q15:R15"/>
    <mergeCell ref="S15:U15"/>
    <mergeCell ref="R9:U10"/>
    <mergeCell ref="B9:E10"/>
    <mergeCell ref="F9:I10"/>
    <mergeCell ref="J9:M10"/>
    <mergeCell ref="N9:Q10"/>
    <mergeCell ref="B24:Y24"/>
    <mergeCell ref="Q25:S26"/>
    <mergeCell ref="B22:N22"/>
    <mergeCell ref="B17:N17"/>
    <mergeCell ref="O17:P17"/>
    <mergeCell ref="Q17:R17"/>
    <mergeCell ref="S17:U17"/>
    <mergeCell ref="B18:N18"/>
    <mergeCell ref="O18:P18"/>
    <mergeCell ref="Q18:R18"/>
    <mergeCell ref="O19:P19"/>
    <mergeCell ref="Q19:R19"/>
    <mergeCell ref="T25:V26"/>
    <mergeCell ref="W25:Y26"/>
    <mergeCell ref="B25:D26"/>
    <mergeCell ref="E25:G26"/>
    <mergeCell ref="AA22:AM23"/>
    <mergeCell ref="S18:U18"/>
    <mergeCell ref="B21:N21"/>
    <mergeCell ref="O21:P21"/>
    <mergeCell ref="Q21:R21"/>
    <mergeCell ref="S21:U21"/>
    <mergeCell ref="X18:AM20"/>
    <mergeCell ref="B19:N19"/>
    <mergeCell ref="O22:P22"/>
    <mergeCell ref="Q22:R22"/>
    <mergeCell ref="S19:U19"/>
    <mergeCell ref="B20:N20"/>
    <mergeCell ref="O20:P20"/>
    <mergeCell ref="Q20:R20"/>
    <mergeCell ref="S20:U20"/>
    <mergeCell ref="S22:U22"/>
    <mergeCell ref="H25:J26"/>
    <mergeCell ref="K25:M26"/>
    <mergeCell ref="N25:P26"/>
    <mergeCell ref="AA32:AP33"/>
    <mergeCell ref="B33:U34"/>
    <mergeCell ref="T27:V27"/>
    <mergeCell ref="W27:Y27"/>
    <mergeCell ref="B28:D28"/>
    <mergeCell ref="E28:G28"/>
    <mergeCell ref="K28:M28"/>
    <mergeCell ref="N28:P28"/>
    <mergeCell ref="B27:D27"/>
    <mergeCell ref="E27:G27"/>
    <mergeCell ref="H27:J27"/>
    <mergeCell ref="B36:U36"/>
    <mergeCell ref="AA14:AP17"/>
    <mergeCell ref="H28:J28"/>
    <mergeCell ref="N27:P27"/>
    <mergeCell ref="B37:U37"/>
    <mergeCell ref="Q28:S28"/>
    <mergeCell ref="B29:E29"/>
    <mergeCell ref="F29:Y29"/>
    <mergeCell ref="B31:U31"/>
    <mergeCell ref="B32:U32"/>
    <mergeCell ref="B35:U35"/>
    <mergeCell ref="X35:AL36"/>
    <mergeCell ref="K27:M27"/>
    <mergeCell ref="T28:V28"/>
    <mergeCell ref="W28:Y28"/>
    <mergeCell ref="Q27:S27"/>
  </mergeCells>
  <phoneticPr fontId="20" type="noConversion"/>
  <hyperlinks>
    <hyperlink ref="B11:U12" location="Odvětrání!A1" display="Odvětrání!A1"/>
  </hyperlinks>
  <pageMargins left="0.25" right="0.25" top="0.36" bottom="0.28000000000000003" header="0.21" footer="0.11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B119"/>
  <sheetViews>
    <sheetView workbookViewId="0">
      <selection activeCell="B6" sqref="B6:E8"/>
    </sheetView>
  </sheetViews>
  <sheetFormatPr defaultColWidth="8.85546875" defaultRowHeight="15" x14ac:dyDescent="0.25"/>
  <cols>
    <col min="1" max="1" width="1.42578125" style="3" customWidth="1"/>
    <col min="2" max="21" width="3.7109375" style="3" customWidth="1"/>
    <col min="22" max="22" width="1.5703125" style="3" customWidth="1"/>
    <col min="23" max="42" width="2.7109375" style="3" customWidth="1"/>
    <col min="43" max="43" width="2.42578125" style="3" customWidth="1"/>
    <col min="44" max="54" width="2.7109375" style="3" customWidth="1"/>
    <col min="55" max="75" width="3.7109375" style="3" customWidth="1"/>
    <col min="76" max="16384" width="8.85546875" style="3"/>
  </cols>
  <sheetData>
    <row r="1" spans="2:54" ht="13.15" customHeight="1" x14ac:dyDescent="0.25"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</row>
    <row r="2" spans="2:54" ht="13.15" customHeight="1" x14ac:dyDescent="0.25">
      <c r="B2" s="74" t="s">
        <v>2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W2" s="75" t="s">
        <v>79</v>
      </c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5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</row>
    <row r="3" spans="2:54" ht="13.15" customHeight="1" x14ac:dyDescent="0.25"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5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</row>
    <row r="4" spans="2:54" ht="19.899999999999999" customHeight="1" x14ac:dyDescent="0.25">
      <c r="B4" s="76" t="s">
        <v>3</v>
      </c>
      <c r="C4" s="76"/>
      <c r="D4" s="76"/>
      <c r="E4" s="76"/>
      <c r="F4" s="76" t="s">
        <v>4</v>
      </c>
      <c r="G4" s="77"/>
      <c r="H4" s="77"/>
      <c r="I4" s="77"/>
      <c r="J4" s="76" t="s">
        <v>5</v>
      </c>
      <c r="K4" s="77"/>
      <c r="L4" s="77"/>
      <c r="M4" s="77"/>
      <c r="N4" s="76" t="s">
        <v>6</v>
      </c>
      <c r="O4" s="77"/>
      <c r="P4" s="77"/>
      <c r="Q4" s="77"/>
      <c r="R4" s="76" t="s">
        <v>7</v>
      </c>
      <c r="S4" s="77"/>
      <c r="T4" s="77"/>
      <c r="U4" s="7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</row>
    <row r="5" spans="2:54" ht="19.899999999999999" customHeight="1" thickBot="1" x14ac:dyDescent="0.3">
      <c r="B5" s="76"/>
      <c r="C5" s="76"/>
      <c r="D5" s="76"/>
      <c r="E5" s="76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</row>
    <row r="6" spans="2:54" ht="15" customHeight="1" thickTop="1" x14ac:dyDescent="0.25">
      <c r="B6" s="78">
        <v>0</v>
      </c>
      <c r="C6" s="78"/>
      <c r="D6" s="78"/>
      <c r="E6" s="78"/>
      <c r="F6" s="78">
        <v>0</v>
      </c>
      <c r="G6" s="78"/>
      <c r="H6" s="78"/>
      <c r="I6" s="78"/>
      <c r="J6" s="78">
        <v>0</v>
      </c>
      <c r="K6" s="78"/>
      <c r="L6" s="78"/>
      <c r="M6" s="78"/>
      <c r="N6" s="78">
        <v>0</v>
      </c>
      <c r="O6" s="78"/>
      <c r="P6" s="78"/>
      <c r="Q6" s="78"/>
      <c r="R6" s="78">
        <v>0</v>
      </c>
      <c r="S6" s="78"/>
      <c r="T6" s="78"/>
      <c r="U6" s="78"/>
      <c r="W6" s="5"/>
      <c r="X6" s="71" t="s">
        <v>143</v>
      </c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</row>
    <row r="7" spans="2:54" ht="15" customHeight="1" x14ac:dyDescent="0.25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W7" s="5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5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</row>
    <row r="8" spans="2:54" ht="15" customHeight="1" x14ac:dyDescent="0.25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W8" s="5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</row>
    <row r="9" spans="2:54" ht="12" customHeight="1" x14ac:dyDescent="0.25">
      <c r="B9" s="80"/>
      <c r="C9" s="80"/>
      <c r="D9" s="80"/>
      <c r="E9" s="80"/>
      <c r="F9" s="84" t="s">
        <v>8</v>
      </c>
      <c r="G9" s="84"/>
      <c r="H9" s="84"/>
      <c r="I9" s="84"/>
      <c r="J9" s="85"/>
      <c r="K9" s="85"/>
      <c r="L9" s="85"/>
      <c r="M9" s="85"/>
      <c r="N9" s="84" t="s">
        <v>9</v>
      </c>
      <c r="O9" s="84"/>
      <c r="P9" s="84"/>
      <c r="Q9" s="84"/>
      <c r="R9" s="80"/>
      <c r="S9" s="80"/>
      <c r="T9" s="80"/>
      <c r="U9" s="80"/>
      <c r="W9" s="27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</row>
    <row r="10" spans="2:54" ht="12" customHeight="1" x14ac:dyDescent="0.25">
      <c r="B10" s="80"/>
      <c r="C10" s="80"/>
      <c r="D10" s="80"/>
      <c r="E10" s="80"/>
      <c r="F10" s="84"/>
      <c r="G10" s="84"/>
      <c r="H10" s="84"/>
      <c r="I10" s="84"/>
      <c r="J10" s="85"/>
      <c r="K10" s="85"/>
      <c r="L10" s="85"/>
      <c r="M10" s="85"/>
      <c r="N10" s="84"/>
      <c r="O10" s="84"/>
      <c r="P10" s="84"/>
      <c r="Q10" s="84"/>
      <c r="R10" s="80"/>
      <c r="S10" s="80"/>
      <c r="T10" s="80"/>
      <c r="U10" s="80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</row>
    <row r="11" spans="2:54" ht="12" customHeight="1" x14ac:dyDescent="0.25">
      <c r="B11" s="81" t="str">
        <f>F29</f>
        <v>Vaše střecha je odvětrána správně. Více o odvětrání v posledním listu.</v>
      </c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W11" s="27"/>
      <c r="X11" s="27"/>
      <c r="Y11" s="27"/>
      <c r="Z11" s="27"/>
      <c r="AA11" s="5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5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</row>
    <row r="12" spans="2:54" ht="12" customHeight="1" x14ac:dyDescent="0.25">
      <c r="B12" s="81"/>
      <c r="C12" s="8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W12" s="27"/>
      <c r="X12" s="113" t="s">
        <v>116</v>
      </c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</row>
    <row r="13" spans="2:54" ht="19.899999999999999" customHeight="1" x14ac:dyDescent="0.25">
      <c r="B13" s="82" t="s">
        <v>10</v>
      </c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W13" s="6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5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</row>
    <row r="14" spans="2:54" ht="19.899999999999999" customHeight="1" x14ac:dyDescent="0.25"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W14" s="6"/>
      <c r="X14" s="6"/>
      <c r="Y14" s="6"/>
      <c r="Z14" s="6"/>
      <c r="AA14" s="106" t="s">
        <v>144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5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</row>
    <row r="15" spans="2:54" ht="19.899999999999999" customHeight="1" x14ac:dyDescent="0.25">
      <c r="B15" s="108" t="s">
        <v>75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9" t="s">
        <v>11</v>
      </c>
      <c r="P15" s="109"/>
      <c r="Q15" s="110" t="s">
        <v>12</v>
      </c>
      <c r="R15" s="110"/>
      <c r="S15" s="111" t="s">
        <v>13</v>
      </c>
      <c r="T15" s="111"/>
      <c r="U15" s="111"/>
      <c r="W15" s="5"/>
      <c r="X15" s="5"/>
      <c r="Y15" s="5"/>
      <c r="Z15" s="5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</row>
    <row r="16" spans="2:54" ht="19.899999999999999" customHeight="1" x14ac:dyDescent="0.25">
      <c r="B16" s="87" t="s">
        <v>122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8">
        <f>B27</f>
        <v>0</v>
      </c>
      <c r="P16" s="88"/>
      <c r="Q16" s="89">
        <f t="shared" ref="Q16:Q22" si="0">CEILING(O16,1)</f>
        <v>0</v>
      </c>
      <c r="R16" s="89"/>
      <c r="S16" s="90" t="s">
        <v>14</v>
      </c>
      <c r="T16" s="90"/>
      <c r="U16" s="90"/>
      <c r="W16" s="5"/>
      <c r="X16" s="5"/>
      <c r="Y16" s="5"/>
      <c r="Z16" s="5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5"/>
    </row>
    <row r="17" spans="2:43" ht="19.899999999999999" customHeight="1" x14ac:dyDescent="0.25">
      <c r="B17" s="86" t="s">
        <v>126</v>
      </c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8">
        <f>H27</f>
        <v>0</v>
      </c>
      <c r="P17" s="88"/>
      <c r="Q17" s="89">
        <f t="shared" si="0"/>
        <v>0</v>
      </c>
      <c r="R17" s="89"/>
      <c r="S17" s="90" t="s">
        <v>15</v>
      </c>
      <c r="T17" s="90"/>
      <c r="U17" s="90"/>
      <c r="W17" s="5"/>
      <c r="X17" s="5"/>
      <c r="Y17" s="5"/>
      <c r="Z17" s="5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5"/>
    </row>
    <row r="18" spans="2:43" ht="19.899999999999999" customHeight="1" x14ac:dyDescent="0.25">
      <c r="B18" s="86" t="s">
        <v>83</v>
      </c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8">
        <f>K27+E27</f>
        <v>0</v>
      </c>
      <c r="P18" s="88"/>
      <c r="Q18" s="89">
        <f t="shared" si="0"/>
        <v>0</v>
      </c>
      <c r="R18" s="89"/>
      <c r="S18" s="90" t="s">
        <v>136</v>
      </c>
      <c r="T18" s="90"/>
      <c r="U18" s="90"/>
      <c r="W18" s="5"/>
      <c r="X18" s="73" t="s">
        <v>56</v>
      </c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6"/>
      <c r="AO18" s="6"/>
      <c r="AP18" s="6"/>
      <c r="AQ18" s="5"/>
    </row>
    <row r="19" spans="2:43" ht="19.899999999999999" customHeight="1" x14ac:dyDescent="0.25">
      <c r="B19" s="87" t="s">
        <v>77</v>
      </c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8">
        <f>Q27</f>
        <v>0</v>
      </c>
      <c r="P19" s="88"/>
      <c r="Q19" s="89">
        <f t="shared" si="0"/>
        <v>0</v>
      </c>
      <c r="R19" s="89"/>
      <c r="S19" s="90" t="s">
        <v>14</v>
      </c>
      <c r="T19" s="90"/>
      <c r="U19" s="90"/>
      <c r="W19" s="5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5"/>
      <c r="AO19" s="5"/>
      <c r="AP19" s="5"/>
      <c r="AQ19" s="5"/>
    </row>
    <row r="20" spans="2:43" ht="19.899999999999999" customHeight="1" x14ac:dyDescent="0.25">
      <c r="B20" s="86" t="s">
        <v>123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8">
        <f>N27</f>
        <v>0</v>
      </c>
      <c r="P20" s="88"/>
      <c r="Q20" s="89">
        <f t="shared" si="0"/>
        <v>0</v>
      </c>
      <c r="R20" s="89"/>
      <c r="S20" s="90" t="s">
        <v>14</v>
      </c>
      <c r="T20" s="90"/>
      <c r="U20" s="90"/>
      <c r="W20" s="5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5"/>
      <c r="AO20" s="5"/>
      <c r="AP20" s="5"/>
      <c r="AQ20" s="5"/>
    </row>
    <row r="21" spans="2:43" ht="19.899999999999999" customHeight="1" x14ac:dyDescent="0.25">
      <c r="B21" s="86" t="s">
        <v>81</v>
      </c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8">
        <f>T27</f>
        <v>0</v>
      </c>
      <c r="P21" s="88"/>
      <c r="Q21" s="89">
        <f t="shared" si="0"/>
        <v>0</v>
      </c>
      <c r="R21" s="89"/>
      <c r="S21" s="90" t="s">
        <v>1</v>
      </c>
      <c r="T21" s="90"/>
      <c r="U21" s="90"/>
      <c r="W21" s="5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5"/>
      <c r="AO21" s="5"/>
      <c r="AP21" s="5"/>
      <c r="AQ21" s="5"/>
    </row>
    <row r="22" spans="2:43" ht="19.899999999999999" customHeight="1" x14ac:dyDescent="0.25">
      <c r="B22" s="114" t="s">
        <v>146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8">
        <f>W27</f>
        <v>0</v>
      </c>
      <c r="P22" s="88"/>
      <c r="Q22" s="89">
        <f t="shared" si="0"/>
        <v>0</v>
      </c>
      <c r="R22" s="89"/>
      <c r="S22" s="90" t="s">
        <v>16</v>
      </c>
      <c r="T22" s="90"/>
      <c r="U22" s="90"/>
      <c r="W22" s="5"/>
      <c r="X22" s="6"/>
      <c r="Y22" s="6"/>
      <c r="Z22" s="6"/>
      <c r="AA22" s="95" t="s">
        <v>125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5"/>
      <c r="AO22" s="5"/>
      <c r="AP22" s="5"/>
      <c r="AQ22" s="5"/>
    </row>
    <row r="23" spans="2:43" ht="24.75" customHeight="1" x14ac:dyDescent="0.25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5"/>
      <c r="X23" s="5"/>
      <c r="Y23" s="7"/>
      <c r="Z23" s="7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5"/>
      <c r="AO23" s="5"/>
      <c r="AP23" s="5"/>
      <c r="AQ23" s="5"/>
    </row>
    <row r="24" spans="2:43" ht="27" hidden="1" customHeight="1" x14ac:dyDescent="0.25">
      <c r="B24" s="98" t="s">
        <v>17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8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Q24" s="5"/>
    </row>
    <row r="25" spans="2:43" ht="27" hidden="1" customHeight="1" x14ac:dyDescent="0.25">
      <c r="B25" s="96" t="s">
        <v>18</v>
      </c>
      <c r="C25" s="96"/>
      <c r="D25" s="96"/>
      <c r="E25" s="96" t="s">
        <v>19</v>
      </c>
      <c r="F25" s="96"/>
      <c r="G25" s="96"/>
      <c r="H25" s="96" t="s">
        <v>110</v>
      </c>
      <c r="I25" s="96"/>
      <c r="J25" s="96"/>
      <c r="K25" s="96" t="s">
        <v>21</v>
      </c>
      <c r="L25" s="96"/>
      <c r="M25" s="96"/>
      <c r="N25" s="96" t="s">
        <v>22</v>
      </c>
      <c r="O25" s="96"/>
      <c r="P25" s="96"/>
      <c r="Q25" s="96" t="s">
        <v>23</v>
      </c>
      <c r="R25" s="96"/>
      <c r="S25" s="96"/>
      <c r="T25" s="96" t="s">
        <v>111</v>
      </c>
      <c r="U25" s="96"/>
      <c r="V25" s="96"/>
      <c r="W25" s="96" t="s">
        <v>25</v>
      </c>
      <c r="X25" s="96"/>
      <c r="Y25" s="96"/>
      <c r="Z25" s="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Q25" s="5"/>
    </row>
    <row r="26" spans="2:43" ht="27" hidden="1" customHeight="1" thickBot="1" x14ac:dyDescent="0.3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Q26" s="5"/>
    </row>
    <row r="27" spans="2:43" ht="27" hidden="1" customHeight="1" thickTop="1" x14ac:dyDescent="0.25">
      <c r="B27" s="99">
        <f>B6*1.1/30</f>
        <v>0</v>
      </c>
      <c r="C27" s="99"/>
      <c r="D27" s="99"/>
      <c r="E27" s="99">
        <f>F6/21</f>
        <v>0</v>
      </c>
      <c r="F27" s="99"/>
      <c r="G27" s="99"/>
      <c r="H27" s="99">
        <f>B6*1.1/3.1</f>
        <v>0</v>
      </c>
      <c r="I27" s="99"/>
      <c r="J27" s="99"/>
      <c r="K27" s="99">
        <f>J6/9</f>
        <v>0</v>
      </c>
      <c r="L27" s="99"/>
      <c r="M27" s="99"/>
      <c r="N27" s="99">
        <f>N6/6</f>
        <v>0</v>
      </c>
      <c r="O27" s="99"/>
      <c r="P27" s="99"/>
      <c r="Q27" s="99">
        <f>R6*1.1/7.5</f>
        <v>0</v>
      </c>
      <c r="R27" s="99"/>
      <c r="S27" s="99"/>
      <c r="T27" s="99">
        <f>B6*28*1.1/496</f>
        <v>0</v>
      </c>
      <c r="U27" s="99"/>
      <c r="V27" s="99"/>
      <c r="W27" s="99">
        <f>B6/17</f>
        <v>0</v>
      </c>
      <c r="X27" s="99"/>
      <c r="Y27" s="99"/>
      <c r="Z27" s="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Q27" s="5"/>
    </row>
    <row r="28" spans="2:43" ht="27" hidden="1" customHeight="1" x14ac:dyDescent="0.25">
      <c r="B28" s="101" t="s">
        <v>26</v>
      </c>
      <c r="C28" s="101"/>
      <c r="D28" s="101"/>
      <c r="E28" s="101" t="s">
        <v>27</v>
      </c>
      <c r="F28" s="101"/>
      <c r="G28" s="101"/>
      <c r="H28" s="101" t="s">
        <v>27</v>
      </c>
      <c r="I28" s="101"/>
      <c r="J28" s="101"/>
      <c r="K28" s="101" t="s">
        <v>27</v>
      </c>
      <c r="L28" s="101"/>
      <c r="M28" s="101"/>
      <c r="N28" s="101" t="s">
        <v>28</v>
      </c>
      <c r="O28" s="101"/>
      <c r="P28" s="101"/>
      <c r="Q28" s="101" t="s">
        <v>29</v>
      </c>
      <c r="R28" s="101"/>
      <c r="S28" s="101"/>
      <c r="T28" s="101" t="s">
        <v>0</v>
      </c>
      <c r="U28" s="101"/>
      <c r="V28" s="101"/>
      <c r="W28" s="101" t="s">
        <v>30</v>
      </c>
      <c r="X28" s="101"/>
      <c r="Y28" s="101"/>
      <c r="Z28" s="8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Q28" s="5"/>
    </row>
    <row r="29" spans="2:43" s="4" customFormat="1" ht="27" hidden="1" customHeight="1" x14ac:dyDescent="0.25">
      <c r="B29" s="103">
        <f>B6/300*10000/2/275</f>
        <v>0</v>
      </c>
      <c r="C29" s="103"/>
      <c r="D29" s="103"/>
      <c r="E29" s="103"/>
      <c r="F29" s="104" t="str">
        <f>IF(N6&lt;B29, "POZOR Nedostatečně odvětráno! Více na posledním listu anebo na www.iko.cz", "Vaše střecha je odvětrána správně. Více o odvětrání v posledním listu.")</f>
        <v>Vaše střecha je odvětrána správně. Více o odvětrání v posledním listu.</v>
      </c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8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Q29" s="5"/>
    </row>
    <row r="30" spans="2:43" ht="27" hidden="1" customHeight="1" x14ac:dyDescent="0.25">
      <c r="Z30" s="8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Q30" s="5"/>
    </row>
    <row r="31" spans="2:43" ht="17.45" customHeight="1" x14ac:dyDescent="0.25">
      <c r="B31" s="105" t="s">
        <v>32</v>
      </c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"/>
      <c r="W31" s="11"/>
      <c r="X31" s="11"/>
      <c r="Y31" s="11"/>
      <c r="Z31" s="7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5"/>
      <c r="AO31" s="5"/>
      <c r="AP31" s="5"/>
      <c r="AQ31" s="5"/>
    </row>
    <row r="32" spans="2:43" ht="21.75" customHeight="1" x14ac:dyDescent="0.25">
      <c r="B32" s="102" t="s">
        <v>57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3"/>
      <c r="W32" s="14"/>
      <c r="X32" s="14"/>
      <c r="Y32" s="14"/>
      <c r="Z32" s="7"/>
      <c r="AA32" s="95" t="s">
        <v>55</v>
      </c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5"/>
    </row>
    <row r="33" spans="2:43" ht="24.75" customHeight="1" x14ac:dyDescent="0.25">
      <c r="B33" s="102" t="s">
        <v>58</v>
      </c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W33" s="5"/>
      <c r="X33" s="5"/>
      <c r="Y33" s="5"/>
      <c r="Z33" s="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5"/>
    </row>
    <row r="34" spans="2:43" x14ac:dyDescent="0.25"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</row>
    <row r="35" spans="2:43" x14ac:dyDescent="0.25">
      <c r="B35" s="102" t="s">
        <v>117</v>
      </c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W35" s="5"/>
      <c r="X35" s="73" t="s">
        <v>54</v>
      </c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5"/>
      <c r="AN35" s="5"/>
      <c r="AO35" s="5"/>
      <c r="AP35" s="5"/>
      <c r="AQ35" s="5"/>
    </row>
    <row r="36" spans="2:43" ht="24.75" customHeight="1" x14ac:dyDescent="0.25">
      <c r="B36" s="102" t="s">
        <v>142</v>
      </c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W36" s="5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5"/>
      <c r="AN36" s="5"/>
      <c r="AO36" s="5"/>
      <c r="AP36" s="5"/>
      <c r="AQ36" s="5"/>
    </row>
    <row r="37" spans="2:43" ht="19.899999999999999" customHeight="1" x14ac:dyDescent="0.25">
      <c r="B37" s="100" t="s">
        <v>31</v>
      </c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</row>
    <row r="38" spans="2:43" ht="19.899999999999999" customHeight="1" x14ac:dyDescent="0.25"/>
    <row r="39" spans="2:43" ht="19.899999999999999" customHeight="1" x14ac:dyDescent="0.25"/>
    <row r="40" spans="2:43" ht="19.899999999999999" customHeight="1" x14ac:dyDescent="0.25"/>
    <row r="41" spans="2:43" ht="19.899999999999999" customHeight="1" x14ac:dyDescent="0.25"/>
    <row r="42" spans="2:43" ht="19.899999999999999" customHeight="1" x14ac:dyDescent="0.25"/>
    <row r="43" spans="2:43" ht="19.899999999999999" customHeight="1" x14ac:dyDescent="0.25"/>
    <row r="44" spans="2:43" ht="19.899999999999999" customHeight="1" x14ac:dyDescent="0.25"/>
    <row r="45" spans="2:43" ht="19.899999999999999" customHeight="1" x14ac:dyDescent="0.25"/>
    <row r="46" spans="2:43" ht="19.899999999999999" customHeight="1" x14ac:dyDescent="0.25"/>
    <row r="47" spans="2:43" ht="19.899999999999999" customHeight="1" x14ac:dyDescent="0.25"/>
    <row r="48" spans="2:43" ht="19.899999999999999" customHeight="1" x14ac:dyDescent="0.25"/>
    <row r="49" ht="19.899999999999999" customHeight="1" x14ac:dyDescent="0.25"/>
    <row r="50" ht="19.899999999999999" customHeight="1" x14ac:dyDescent="0.25"/>
    <row r="51" ht="19.899999999999999" customHeight="1" x14ac:dyDescent="0.25"/>
    <row r="52" ht="19.899999999999999" customHeight="1" x14ac:dyDescent="0.25"/>
    <row r="53" ht="19.899999999999999" customHeight="1" x14ac:dyDescent="0.25"/>
    <row r="54" ht="19.899999999999999" customHeight="1" x14ac:dyDescent="0.25"/>
    <row r="55" ht="19.899999999999999" customHeight="1" x14ac:dyDescent="0.25"/>
    <row r="56" ht="19.899999999999999" customHeight="1" x14ac:dyDescent="0.25"/>
    <row r="57" ht="19.899999999999999" customHeight="1" x14ac:dyDescent="0.25"/>
    <row r="58" ht="19.899999999999999" customHeight="1" x14ac:dyDescent="0.25"/>
    <row r="59" ht="19.899999999999999" customHeight="1" x14ac:dyDescent="0.25"/>
    <row r="60" ht="19.899999999999999" customHeight="1" x14ac:dyDescent="0.25"/>
    <row r="61" ht="19.899999999999999" customHeight="1" x14ac:dyDescent="0.25"/>
    <row r="62" ht="19.899999999999999" customHeight="1" x14ac:dyDescent="0.25"/>
    <row r="63" ht="19.899999999999999" customHeight="1" x14ac:dyDescent="0.25"/>
    <row r="64" ht="19.899999999999999" customHeight="1" x14ac:dyDescent="0.25"/>
    <row r="65" ht="19.899999999999999" customHeight="1" x14ac:dyDescent="0.25"/>
    <row r="66" ht="19.899999999999999" customHeight="1" x14ac:dyDescent="0.25"/>
    <row r="67" ht="19.899999999999999" customHeight="1" x14ac:dyDescent="0.25"/>
    <row r="68" ht="19.899999999999999" customHeight="1" x14ac:dyDescent="0.25"/>
    <row r="69" ht="19.899999999999999" customHeight="1" x14ac:dyDescent="0.25"/>
    <row r="70" ht="19.899999999999999" customHeight="1" x14ac:dyDescent="0.25"/>
    <row r="71" ht="19.899999999999999" customHeight="1" x14ac:dyDescent="0.25"/>
    <row r="72" ht="19.899999999999999" customHeight="1" x14ac:dyDescent="0.25"/>
    <row r="73" ht="19.899999999999999" customHeight="1" x14ac:dyDescent="0.25"/>
    <row r="74" ht="19.899999999999999" customHeight="1" x14ac:dyDescent="0.25"/>
    <row r="75" ht="19.899999999999999" customHeight="1" x14ac:dyDescent="0.25"/>
    <row r="76" ht="19.899999999999999" customHeight="1" x14ac:dyDescent="0.25"/>
    <row r="77" ht="19.899999999999999" customHeight="1" x14ac:dyDescent="0.25"/>
    <row r="78" ht="19.899999999999999" customHeight="1" x14ac:dyDescent="0.25"/>
    <row r="79" ht="19.899999999999999" customHeight="1" x14ac:dyDescent="0.25"/>
    <row r="80" ht="19.899999999999999" customHeight="1" x14ac:dyDescent="0.25"/>
    <row r="81" ht="19.899999999999999" customHeight="1" x14ac:dyDescent="0.25"/>
    <row r="82" ht="19.899999999999999" customHeight="1" x14ac:dyDescent="0.25"/>
    <row r="83" ht="19.899999999999999" customHeight="1" x14ac:dyDescent="0.25"/>
    <row r="84" ht="19.899999999999999" customHeight="1" x14ac:dyDescent="0.25"/>
    <row r="85" ht="19.899999999999999" customHeight="1" x14ac:dyDescent="0.25"/>
    <row r="86" ht="19.899999999999999" customHeight="1" x14ac:dyDescent="0.25"/>
    <row r="87" ht="19.899999999999999" customHeight="1" x14ac:dyDescent="0.25"/>
    <row r="88" ht="19.899999999999999" customHeight="1" x14ac:dyDescent="0.25"/>
    <row r="89" ht="19.899999999999999" customHeight="1" x14ac:dyDescent="0.25"/>
    <row r="90" ht="19.899999999999999" customHeight="1" x14ac:dyDescent="0.25"/>
    <row r="91" ht="19.899999999999999" customHeight="1" x14ac:dyDescent="0.25"/>
    <row r="92" ht="19.899999999999999" customHeight="1" x14ac:dyDescent="0.25"/>
    <row r="93" ht="19.899999999999999" customHeight="1" x14ac:dyDescent="0.25"/>
    <row r="94" ht="19.899999999999999" customHeight="1" x14ac:dyDescent="0.25"/>
    <row r="95" ht="19.899999999999999" customHeight="1" x14ac:dyDescent="0.25"/>
    <row r="96" ht="19.899999999999999" customHeight="1" x14ac:dyDescent="0.25"/>
    <row r="97" ht="19.899999999999999" customHeight="1" x14ac:dyDescent="0.25"/>
    <row r="98" ht="19.899999999999999" customHeight="1" x14ac:dyDescent="0.25"/>
    <row r="99" ht="19.899999999999999" customHeight="1" x14ac:dyDescent="0.25"/>
    <row r="100" ht="19.899999999999999" customHeight="1" x14ac:dyDescent="0.25"/>
    <row r="101" ht="19.899999999999999" customHeight="1" x14ac:dyDescent="0.25"/>
    <row r="102" ht="19.899999999999999" customHeight="1" x14ac:dyDescent="0.25"/>
    <row r="103" ht="19.899999999999999" customHeight="1" x14ac:dyDescent="0.25"/>
    <row r="104" ht="19.899999999999999" customHeight="1" x14ac:dyDescent="0.25"/>
    <row r="105" ht="19.899999999999999" customHeight="1" x14ac:dyDescent="0.25"/>
    <row r="106" ht="19.899999999999999" customHeight="1" x14ac:dyDescent="0.25"/>
    <row r="107" ht="19.899999999999999" customHeight="1" x14ac:dyDescent="0.25"/>
    <row r="108" ht="19.899999999999999" customHeight="1" x14ac:dyDescent="0.25"/>
    <row r="109" ht="19.899999999999999" customHeight="1" x14ac:dyDescent="0.25"/>
    <row r="110" ht="19.899999999999999" customHeight="1" x14ac:dyDescent="0.25"/>
    <row r="111" ht="19.899999999999999" customHeight="1" x14ac:dyDescent="0.25"/>
    <row r="112" ht="19.899999999999999" customHeight="1" x14ac:dyDescent="0.25"/>
    <row r="113" ht="19.899999999999999" customHeight="1" x14ac:dyDescent="0.25"/>
    <row r="114" ht="19.899999999999999" customHeight="1" x14ac:dyDescent="0.25"/>
    <row r="115" ht="19.899999999999999" customHeight="1" x14ac:dyDescent="0.25"/>
    <row r="116" ht="19.899999999999999" customHeight="1" x14ac:dyDescent="0.25"/>
    <row r="117" ht="19.899999999999999" customHeight="1" x14ac:dyDescent="0.25"/>
    <row r="118" ht="19.899999999999999" customHeight="1" x14ac:dyDescent="0.25"/>
    <row r="119" ht="19.899999999999999" customHeight="1" x14ac:dyDescent="0.25"/>
  </sheetData>
  <mergeCells count="91">
    <mergeCell ref="X6:AP9"/>
    <mergeCell ref="B6:E8"/>
    <mergeCell ref="F6:I8"/>
    <mergeCell ref="J6:M8"/>
    <mergeCell ref="N6:Q8"/>
    <mergeCell ref="R6:U8"/>
    <mergeCell ref="B9:E10"/>
    <mergeCell ref="F9:I10"/>
    <mergeCell ref="J9:M10"/>
    <mergeCell ref="N9:Q10"/>
    <mergeCell ref="R9:U10"/>
    <mergeCell ref="B2:U3"/>
    <mergeCell ref="W2:AP3"/>
    <mergeCell ref="B4:E5"/>
    <mergeCell ref="F4:I5"/>
    <mergeCell ref="J4:M5"/>
    <mergeCell ref="N4:Q5"/>
    <mergeCell ref="R4:U5"/>
    <mergeCell ref="X12:AP13"/>
    <mergeCell ref="B13:U14"/>
    <mergeCell ref="B15:N15"/>
    <mergeCell ref="O15:P15"/>
    <mergeCell ref="Q15:R15"/>
    <mergeCell ref="S15:U15"/>
    <mergeCell ref="B11:U12"/>
    <mergeCell ref="S16:U16"/>
    <mergeCell ref="B17:N17"/>
    <mergeCell ref="O17:P17"/>
    <mergeCell ref="Q17:R17"/>
    <mergeCell ref="S17:U17"/>
    <mergeCell ref="B16:N16"/>
    <mergeCell ref="O16:P16"/>
    <mergeCell ref="Q16:R16"/>
    <mergeCell ref="X18:AM20"/>
    <mergeCell ref="B19:N19"/>
    <mergeCell ref="O19:P19"/>
    <mergeCell ref="Q19:R19"/>
    <mergeCell ref="S19:U19"/>
    <mergeCell ref="B20:N20"/>
    <mergeCell ref="O20:P20"/>
    <mergeCell ref="Q20:R20"/>
    <mergeCell ref="S20:U20"/>
    <mergeCell ref="B18:N18"/>
    <mergeCell ref="O18:P18"/>
    <mergeCell ref="Q18:R18"/>
    <mergeCell ref="S18:U18"/>
    <mergeCell ref="B21:N21"/>
    <mergeCell ref="O21:P21"/>
    <mergeCell ref="Q21:R21"/>
    <mergeCell ref="S21:U21"/>
    <mergeCell ref="B22:N22"/>
    <mergeCell ref="O22:P22"/>
    <mergeCell ref="Q22:R22"/>
    <mergeCell ref="S22:U22"/>
    <mergeCell ref="Q27:S27"/>
    <mergeCell ref="AA22:AM23"/>
    <mergeCell ref="B24:Y24"/>
    <mergeCell ref="B25:D26"/>
    <mergeCell ref="E25:G26"/>
    <mergeCell ref="H25:J26"/>
    <mergeCell ref="K25:M26"/>
    <mergeCell ref="N25:P26"/>
    <mergeCell ref="Q25:S26"/>
    <mergeCell ref="T25:V26"/>
    <mergeCell ref="W25:Y26"/>
    <mergeCell ref="B27:D27"/>
    <mergeCell ref="E27:G27"/>
    <mergeCell ref="H27:J27"/>
    <mergeCell ref="K27:M27"/>
    <mergeCell ref="N27:P27"/>
    <mergeCell ref="K28:M28"/>
    <mergeCell ref="N28:P28"/>
    <mergeCell ref="Q28:S28"/>
    <mergeCell ref="T28:V28"/>
    <mergeCell ref="W28:Y28"/>
    <mergeCell ref="B35:U35"/>
    <mergeCell ref="X35:AL36"/>
    <mergeCell ref="B36:U36"/>
    <mergeCell ref="B37:U37"/>
    <mergeCell ref="AA14:AP17"/>
    <mergeCell ref="B29:E29"/>
    <mergeCell ref="F29:Y29"/>
    <mergeCell ref="B31:U31"/>
    <mergeCell ref="B32:U32"/>
    <mergeCell ref="AA32:AP33"/>
    <mergeCell ref="B33:U34"/>
    <mergeCell ref="T27:V27"/>
    <mergeCell ref="W27:Y27"/>
    <mergeCell ref="B28:D28"/>
    <mergeCell ref="E28:G28"/>
    <mergeCell ref="H28:J28"/>
  </mergeCells>
  <hyperlinks>
    <hyperlink ref="B11:U12" location="Odvětrání!A1" display="Odvětrání!A1"/>
  </hyperlink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Úvod</vt:lpstr>
      <vt:lpstr>Superglass 3Tab</vt:lpstr>
      <vt:lpstr>Superglass Beaver</vt:lpstr>
      <vt:lpstr>Armourglass</vt:lpstr>
      <vt:lpstr>Victorian</vt:lpstr>
      <vt:lpstr>Diamant</vt:lpstr>
      <vt:lpstr>ArmourShield</vt:lpstr>
      <vt:lpstr>Cambridge Xpress</vt:lpstr>
      <vt:lpstr>Cambridge Xtreme 9,5°</vt:lpstr>
      <vt:lpstr>Odvětrání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czprmbor</dc:creator>
  <cp:lastModifiedBy>Vitezslav Joura</cp:lastModifiedBy>
  <cp:lastPrinted>2015-11-20T13:03:53Z</cp:lastPrinted>
  <dcterms:created xsi:type="dcterms:W3CDTF">2014-10-01T12:20:12Z</dcterms:created>
  <dcterms:modified xsi:type="dcterms:W3CDTF">2018-02-26T15:18:02Z</dcterms:modified>
</cp:coreProperties>
</file>